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ONTRATOSC\Compartido\1. 2021_LISTADO CONTROL CONTRATOS 2021\"/>
    </mc:Choice>
  </mc:AlternateContent>
  <xr:revisionPtr revIDLastSave="0" documentId="8_{D6D5D70A-6B20-48E1-9717-FE62605800FE}" xr6:coauthVersionLast="46" xr6:coauthVersionMax="46" xr10:uidLastSave="{00000000-0000-0000-0000-000000000000}"/>
  <bookViews>
    <workbookView xWindow="600" yWindow="600" windowWidth="28200" windowHeight="15600" activeTab="1" xr2:uid="{00000000-000D-0000-FFFF-FFFF00000000}"/>
  </bookViews>
  <sheets>
    <sheet name="NOVIEMBRE" sheetId="8" r:id="rId1"/>
    <sheet name="ENERO 2021" sheetId="9" r:id="rId2"/>
    <sheet name="Hoja1" sheetId="10" r:id="rId3"/>
  </sheets>
  <definedNames>
    <definedName name="_xlnm._FilterDatabase" localSheetId="1" hidden="1">'ENERO 2021'!$A$1:$AP$109</definedName>
    <definedName name="_xlnm._FilterDatabase" localSheetId="0" hidden="1">NOVIEMBRE!$A$4:$AG$307</definedName>
    <definedName name="_xlnm.Print_Area" localSheetId="0">NOVIEMBRE!$H$4:$K$219</definedName>
  </definedNames>
  <calcPr calcId="191029"/>
</workbook>
</file>

<file path=xl/calcChain.xml><?xml version="1.0" encoding="utf-8"?>
<calcChain xmlns="http://schemas.openxmlformats.org/spreadsheetml/2006/main">
  <c r="P100" i="9" l="1"/>
  <c r="T99" i="9" l="1"/>
  <c r="T98" i="9"/>
  <c r="Q77" i="9" l="1"/>
  <c r="Q72" i="9"/>
  <c r="Q71" i="9"/>
  <c r="Q70" i="9"/>
  <c r="P94" i="9"/>
  <c r="Q93" i="9"/>
  <c r="Q87" i="9"/>
  <c r="Q88" i="9"/>
  <c r="Q86" i="9"/>
  <c r="Q85" i="9"/>
  <c r="Q84" i="9"/>
  <c r="Q83" i="9"/>
  <c r="Q80" i="9"/>
  <c r="Q79" i="9"/>
  <c r="Q78" i="9"/>
  <c r="Q82" i="9"/>
  <c r="Q98" i="9"/>
  <c r="W304" i="8" l="1"/>
  <c r="T62" i="9" l="1"/>
  <c r="T61" i="9"/>
  <c r="T60" i="9"/>
  <c r="T58" i="9" l="1"/>
  <c r="T57" i="9"/>
  <c r="T56" i="9" l="1"/>
  <c r="T55" i="9"/>
  <c r="T54" i="9"/>
  <c r="T52" i="9"/>
  <c r="T51" i="9"/>
  <c r="T50" i="9"/>
  <c r="T49" i="9"/>
  <c r="T48" i="9"/>
  <c r="T47" i="9"/>
  <c r="T46" i="9"/>
  <c r="T45" i="9"/>
  <c r="T44" i="9"/>
  <c r="T43" i="9"/>
  <c r="T41" i="9"/>
  <c r="T40" i="9"/>
  <c r="T38" i="9"/>
  <c r="T37" i="9"/>
  <c r="T36" i="9"/>
  <c r="T35" i="9"/>
  <c r="T34" i="9"/>
  <c r="T32" i="9"/>
  <c r="T31" i="9"/>
  <c r="T30" i="9"/>
  <c r="T29" i="9"/>
  <c r="T28" i="9"/>
  <c r="T27" i="9"/>
  <c r="T25" i="9"/>
  <c r="T23" i="9"/>
  <c r="T22" i="9"/>
  <c r="X39" i="9" l="1"/>
  <c r="X33" i="9" l="1"/>
  <c r="P58" i="9" l="1"/>
  <c r="P57" i="9"/>
  <c r="Q52" i="9"/>
  <c r="Q51" i="9"/>
  <c r="P21" i="9" l="1"/>
  <c r="P47" i="9" l="1"/>
  <c r="Q42" i="9"/>
  <c r="Q41" i="9"/>
  <c r="Q40" i="9"/>
  <c r="Q39" i="9"/>
  <c r="Q38" i="9"/>
  <c r="Q37" i="9"/>
  <c r="Q36" i="9"/>
  <c r="Q35" i="9"/>
  <c r="Q34" i="9"/>
  <c r="AC33" i="9"/>
  <c r="P33" i="9"/>
  <c r="P30" i="9"/>
  <c r="P29" i="9"/>
  <c r="Q28" i="9"/>
  <c r="AC26" i="9"/>
  <c r="Q15" i="9"/>
  <c r="Q14" i="9"/>
  <c r="P13" i="9"/>
  <c r="AC12" i="9"/>
  <c r="Q12" i="9"/>
  <c r="Q11" i="9"/>
  <c r="Q10" i="9"/>
  <c r="Q9" i="9"/>
  <c r="AC7" i="9"/>
  <c r="P7" i="9"/>
  <c r="T307" i="8"/>
  <c r="T306" i="8"/>
  <c r="T305" i="8"/>
  <c r="T304" i="8"/>
  <c r="T303" i="8"/>
  <c r="T302" i="8"/>
  <c r="T293" i="8"/>
  <c r="T292" i="8"/>
  <c r="P292" i="8"/>
  <c r="T291" i="8"/>
  <c r="S291" i="8"/>
  <c r="P291" i="8"/>
  <c r="T290" i="8"/>
  <c r="P290" i="8"/>
  <c r="T289" i="8"/>
  <c r="P289" i="8"/>
  <c r="T288" i="8"/>
  <c r="P288" i="8"/>
  <c r="T287" i="8"/>
  <c r="P287" i="8"/>
  <c r="AC286" i="8"/>
  <c r="T286" i="8"/>
  <c r="AC285" i="8"/>
  <c r="T285" i="8"/>
  <c r="T284" i="8"/>
  <c r="P284" i="8"/>
  <c r="AC284" i="8" s="1"/>
  <c r="T283" i="8"/>
  <c r="P283" i="8"/>
  <c r="AC283" i="8" s="1"/>
  <c r="T282" i="8"/>
  <c r="P282" i="8"/>
  <c r="AC282" i="8" s="1"/>
  <c r="T281" i="8"/>
  <c r="P281" i="8"/>
  <c r="AC281" i="8" s="1"/>
  <c r="T280" i="8"/>
  <c r="P280" i="8"/>
  <c r="AC280" i="8" s="1"/>
  <c r="T279" i="8"/>
  <c r="P279" i="8"/>
  <c r="AC279" i="8" s="1"/>
  <c r="T278" i="8"/>
  <c r="P278" i="8"/>
  <c r="AC278" i="8" s="1"/>
  <c r="T277" i="8"/>
  <c r="P277" i="8"/>
  <c r="AC277" i="8" s="1"/>
  <c r="T276" i="8"/>
  <c r="P276" i="8"/>
  <c r="AC276" i="8" s="1"/>
  <c r="T275" i="8"/>
  <c r="P275" i="8"/>
  <c r="AC275" i="8" s="1"/>
  <c r="T274" i="8"/>
  <c r="P274" i="8"/>
  <c r="AC274" i="8" s="1"/>
  <c r="T273" i="8"/>
  <c r="P273" i="8"/>
  <c r="AC273" i="8" s="1"/>
  <c r="T272" i="8"/>
  <c r="P272" i="8"/>
  <c r="AC272" i="8" s="1"/>
  <c r="T271" i="8"/>
  <c r="P271" i="8"/>
  <c r="AC271" i="8" s="1"/>
  <c r="T270" i="8"/>
  <c r="P270" i="8"/>
  <c r="AC270" i="8" s="1"/>
  <c r="T269" i="8"/>
  <c r="P269" i="8"/>
  <c r="AC269" i="8" s="1"/>
  <c r="T268" i="8"/>
  <c r="P268" i="8"/>
  <c r="AC268" i="8" s="1"/>
  <c r="T267" i="8"/>
  <c r="P267" i="8"/>
  <c r="AC267" i="8" s="1"/>
  <c r="T266" i="8"/>
  <c r="P266" i="8"/>
  <c r="AC266" i="8" s="1"/>
  <c r="T265" i="8"/>
  <c r="P265" i="8"/>
  <c r="AC265" i="8" s="1"/>
  <c r="T264" i="8"/>
  <c r="P264" i="8"/>
  <c r="AC264" i="8" s="1"/>
  <c r="T263" i="8"/>
  <c r="P263" i="8"/>
  <c r="AC263" i="8" s="1"/>
  <c r="T262" i="8"/>
  <c r="P262" i="8"/>
  <c r="AC262" i="8" s="1"/>
  <c r="T261" i="8"/>
  <c r="P261" i="8"/>
  <c r="AC261" i="8" s="1"/>
  <c r="T260" i="8"/>
  <c r="P260" i="8"/>
  <c r="AC260" i="8" s="1"/>
  <c r="T259" i="8"/>
  <c r="P259" i="8"/>
  <c r="AC259" i="8" s="1"/>
  <c r="T258" i="8"/>
  <c r="P258" i="8"/>
  <c r="AC258" i="8" s="1"/>
  <c r="T257" i="8"/>
  <c r="P257" i="8"/>
  <c r="AC257" i="8" s="1"/>
  <c r="T256" i="8"/>
  <c r="P256" i="8"/>
  <c r="AC256" i="8" s="1"/>
  <c r="T255" i="8"/>
  <c r="P255" i="8"/>
  <c r="AC255" i="8" s="1"/>
  <c r="T254" i="8"/>
  <c r="P254" i="8"/>
  <c r="AC254" i="8" s="1"/>
  <c r="P253" i="8"/>
  <c r="AC253" i="8" s="1"/>
  <c r="AC252" i="8"/>
  <c r="T252" i="8"/>
  <c r="T251" i="8"/>
  <c r="P251" i="8"/>
  <c r="AC251" i="8" s="1"/>
  <c r="T250" i="8"/>
  <c r="P250" i="8"/>
  <c r="AC250" i="8" s="1"/>
  <c r="AC249" i="8"/>
  <c r="T249" i="8"/>
  <c r="T248" i="8"/>
  <c r="P248" i="8"/>
  <c r="AC248" i="8" s="1"/>
  <c r="T247" i="8"/>
  <c r="P247" i="8"/>
  <c r="AC247" i="8" s="1"/>
  <c r="T246" i="8"/>
  <c r="P246" i="8"/>
  <c r="AC246" i="8" s="1"/>
  <c r="T245" i="8"/>
  <c r="P245" i="8"/>
  <c r="AC245" i="8" s="1"/>
  <c r="T244" i="8"/>
  <c r="P244" i="8"/>
  <c r="AC244" i="8" s="1"/>
  <c r="T243" i="8"/>
  <c r="P243" i="8"/>
  <c r="AC243" i="8" s="1"/>
  <c r="T242" i="8"/>
  <c r="P242" i="8"/>
  <c r="AC242" i="8" s="1"/>
  <c r="T241" i="8"/>
  <c r="P241" i="8"/>
  <c r="AC241" i="8" s="1"/>
  <c r="T240" i="8"/>
  <c r="P240" i="8"/>
  <c r="AC240" i="8" s="1"/>
  <c r="T239" i="8"/>
  <c r="P239" i="8"/>
  <c r="AC239" i="8" s="1"/>
  <c r="T238" i="8"/>
  <c r="P238" i="8"/>
  <c r="AC238" i="8" s="1"/>
  <c r="T237" i="8"/>
  <c r="P237" i="8"/>
  <c r="AC237" i="8" s="1"/>
  <c r="T236" i="8"/>
  <c r="P236" i="8"/>
  <c r="AC236" i="8" s="1"/>
  <c r="T235" i="8"/>
  <c r="P235" i="8"/>
  <c r="AC235" i="8" s="1"/>
  <c r="T234" i="8"/>
  <c r="P234" i="8"/>
  <c r="AC234" i="8" s="1"/>
  <c r="T233" i="8"/>
  <c r="P233" i="8"/>
  <c r="AC233" i="8" s="1"/>
  <c r="T232" i="8"/>
  <c r="P232" i="8"/>
  <c r="AC232" i="8" s="1"/>
  <c r="P231" i="8"/>
  <c r="AC231" i="8" s="1"/>
  <c r="T230" i="8"/>
  <c r="P230" i="8"/>
  <c r="AC230" i="8" s="1"/>
  <c r="T229" i="8"/>
  <c r="P229" i="8"/>
  <c r="AC229" i="8" s="1"/>
  <c r="P228" i="8"/>
  <c r="AC228" i="8" s="1"/>
  <c r="P227" i="8"/>
  <c r="AC227" i="8" s="1"/>
  <c r="T226" i="8"/>
  <c r="P226" i="8"/>
  <c r="AC226" i="8" s="1"/>
  <c r="T225" i="8"/>
  <c r="P225" i="8"/>
  <c r="AC225" i="8" s="1"/>
  <c r="T224" i="8"/>
  <c r="P224" i="8"/>
  <c r="AC224" i="8" s="1"/>
  <c r="T223" i="8"/>
  <c r="T222" i="8"/>
  <c r="T221" i="8"/>
  <c r="T220" i="8"/>
  <c r="T219" i="8"/>
  <c r="T218" i="8"/>
  <c r="T217" i="8"/>
  <c r="P217" i="8"/>
  <c r="Q215" i="8"/>
  <c r="Q214" i="8"/>
  <c r="T207" i="8"/>
  <c r="T206" i="8"/>
  <c r="T205" i="8"/>
  <c r="T204" i="8"/>
  <c r="T203" i="8"/>
  <c r="T202" i="8"/>
  <c r="T201" i="8"/>
  <c r="T199" i="8"/>
  <c r="T198" i="8"/>
  <c r="T197" i="8"/>
  <c r="Q193" i="8"/>
  <c r="Q192" i="8"/>
  <c r="Q191" i="8"/>
  <c r="Q188" i="8"/>
  <c r="Q187" i="8"/>
  <c r="Q186" i="8"/>
  <c r="Q185" i="8"/>
  <c r="Q183" i="8"/>
  <c r="Q182" i="8"/>
  <c r="Q181" i="8"/>
  <c r="Q180" i="8"/>
  <c r="Q179" i="8"/>
  <c r="Q178" i="8"/>
  <c r="Q177" i="8"/>
  <c r="Q176" i="8"/>
  <c r="Q172" i="8"/>
  <c r="Q171" i="8"/>
  <c r="Q170" i="8"/>
  <c r="Q168" i="8"/>
  <c r="Q167" i="8"/>
  <c r="Q166" i="8"/>
  <c r="Q165" i="8"/>
  <c r="Q164" i="8"/>
  <c r="Q163" i="8"/>
  <c r="Q162" i="8"/>
  <c r="Q161" i="8"/>
  <c r="Q160" i="8"/>
  <c r="T159" i="8"/>
  <c r="P149" i="8"/>
  <c r="T135" i="8"/>
  <c r="P133" i="8"/>
  <c r="P131" i="8"/>
  <c r="P126" i="8"/>
  <c r="P125" i="8"/>
  <c r="Q102" i="8"/>
  <c r="Q74" i="8"/>
  <c r="P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Maria Avila Ramirez</author>
    <author>USUARIO</author>
  </authors>
  <commentList>
    <comment ref="I4" authorId="0" shapeId="0" xr:uid="{00000000-0006-0000-0000-000001000000}">
      <text>
        <r>
          <rPr>
            <b/>
            <sz val="9"/>
            <color indexed="81"/>
            <rFont val="Tahoma"/>
            <family val="2"/>
          </rPr>
          <t xml:space="preserve">Fecha firma contrato
</t>
        </r>
      </text>
    </comment>
    <comment ref="U4" authorId="0" shapeId="0" xr:uid="{00000000-0006-0000-0000-000002000000}">
      <text>
        <r>
          <rPr>
            <b/>
            <sz val="9"/>
            <color indexed="81"/>
            <rFont val="Tahoma"/>
            <family val="2"/>
          </rPr>
          <t>Sara Maria Avila Ramirez:</t>
        </r>
        <r>
          <rPr>
            <sz val="9"/>
            <color indexed="81"/>
            <rFont val="Tahoma"/>
            <family val="2"/>
          </rPr>
          <t xml:space="preserve">
FECHA SELLO HERNAN PRESUPUESTO
</t>
        </r>
      </text>
    </comment>
    <comment ref="E5" authorId="1" shapeId="0" xr:uid="{00000000-0006-0000-0000-000003000000}">
      <text>
        <r>
          <rPr>
            <b/>
            <sz val="9"/>
            <color indexed="81"/>
            <rFont val="Tahoma"/>
            <family val="2"/>
          </rPr>
          <t>USUARIO:</t>
        </r>
        <r>
          <rPr>
            <sz val="9"/>
            <color indexed="81"/>
            <rFont val="Tahoma"/>
            <family val="2"/>
          </rPr>
          <t xml:space="preserve">
nueva eps y colpensiones
</t>
        </r>
      </text>
    </comment>
    <comment ref="E15" authorId="1" shapeId="0" xr:uid="{00000000-0006-0000-0000-000004000000}">
      <text>
        <r>
          <rPr>
            <b/>
            <sz val="9"/>
            <color indexed="81"/>
            <rFont val="Tahoma"/>
            <family val="2"/>
          </rPr>
          <t>USUARIO:</t>
        </r>
        <r>
          <rPr>
            <sz val="9"/>
            <color indexed="81"/>
            <rFont val="Tahoma"/>
            <family val="2"/>
          </rPr>
          <t xml:space="preserve">
FAMISANAR Y PORVENIR</t>
        </r>
      </text>
    </comment>
    <comment ref="E16" authorId="1" shapeId="0" xr:uid="{00000000-0006-0000-0000-000005000000}">
      <text>
        <r>
          <rPr>
            <b/>
            <sz val="9"/>
            <color indexed="81"/>
            <rFont val="Tahoma"/>
            <family val="2"/>
          </rPr>
          <t>USUARIO:</t>
        </r>
        <r>
          <rPr>
            <sz val="9"/>
            <color indexed="81"/>
            <rFont val="Tahoma"/>
            <family val="2"/>
          </rPr>
          <t xml:space="preserve">
famisanar y colpensiones
</t>
        </r>
      </text>
    </comment>
    <comment ref="E18" authorId="1" shapeId="0" xr:uid="{00000000-0006-0000-0000-000006000000}">
      <text>
        <r>
          <rPr>
            <b/>
            <sz val="9"/>
            <color indexed="81"/>
            <rFont val="Tahoma"/>
            <family val="2"/>
          </rPr>
          <t>USUARIO:</t>
        </r>
        <r>
          <rPr>
            <sz val="9"/>
            <color indexed="81"/>
            <rFont val="Tahoma"/>
            <family val="2"/>
          </rPr>
          <t xml:space="preserve">
famisnar y colpensiones
</t>
        </r>
      </text>
    </comment>
    <comment ref="E19" authorId="1" shapeId="0" xr:uid="{00000000-0006-0000-0000-000007000000}">
      <text>
        <r>
          <rPr>
            <b/>
            <sz val="9"/>
            <color indexed="81"/>
            <rFont val="Tahoma"/>
            <family val="2"/>
          </rPr>
          <t>USUARIO:</t>
        </r>
        <r>
          <rPr>
            <sz val="9"/>
            <color indexed="81"/>
            <rFont val="Tahoma"/>
            <family val="2"/>
          </rPr>
          <t xml:space="preserve">
famisnar y colpensiones
</t>
        </r>
      </text>
    </comment>
    <comment ref="E21" authorId="1" shapeId="0" xr:uid="{00000000-0006-0000-0000-000008000000}">
      <text>
        <r>
          <rPr>
            <b/>
            <sz val="9"/>
            <color indexed="81"/>
            <rFont val="Tahoma"/>
            <family val="2"/>
          </rPr>
          <t>USUARIO:</t>
        </r>
        <r>
          <rPr>
            <sz val="9"/>
            <color indexed="81"/>
            <rFont val="Tahoma"/>
            <family val="2"/>
          </rPr>
          <t xml:space="preserve">
sanitas y colpensiones
</t>
        </r>
      </text>
    </comment>
    <comment ref="E22" authorId="1" shapeId="0" xr:uid="{00000000-0006-0000-0000-000009000000}">
      <text>
        <r>
          <rPr>
            <b/>
            <sz val="9"/>
            <color indexed="81"/>
            <rFont val="Tahoma"/>
            <family val="2"/>
          </rPr>
          <t>USUARIO:</t>
        </r>
        <r>
          <rPr>
            <sz val="9"/>
            <color indexed="81"/>
            <rFont val="Tahoma"/>
            <family val="2"/>
          </rPr>
          <t xml:space="preserve">
sanitas y colpensiones</t>
        </r>
      </text>
    </comment>
    <comment ref="E25" authorId="1" shapeId="0" xr:uid="{00000000-0006-0000-0000-00000A000000}">
      <text>
        <r>
          <rPr>
            <b/>
            <sz val="9"/>
            <color indexed="81"/>
            <rFont val="Tahoma"/>
            <family val="2"/>
          </rPr>
          <t>USUARIO:</t>
        </r>
        <r>
          <rPr>
            <sz val="9"/>
            <color indexed="81"/>
            <rFont val="Tahoma"/>
            <family val="2"/>
          </rPr>
          <t xml:space="preserve">
famisanar y colpensiones
</t>
        </r>
      </text>
    </comment>
    <comment ref="E40" authorId="1" shapeId="0" xr:uid="{00000000-0006-0000-0000-00000B000000}">
      <text>
        <r>
          <rPr>
            <b/>
            <sz val="9"/>
            <color indexed="81"/>
            <rFont val="Tahoma"/>
            <family val="2"/>
          </rPr>
          <t>USUARIO:</t>
        </r>
        <r>
          <rPr>
            <sz val="9"/>
            <color indexed="81"/>
            <rFont val="Tahoma"/>
            <family val="2"/>
          </rPr>
          <t xml:space="preserve">
convida y colpensiones
</t>
        </r>
      </text>
    </comment>
    <comment ref="E78" authorId="1" shapeId="0" xr:uid="{00000000-0006-0000-0000-00000C000000}">
      <text>
        <r>
          <rPr>
            <b/>
            <sz val="9"/>
            <color indexed="81"/>
            <rFont val="Tahoma"/>
            <family val="2"/>
          </rPr>
          <t>USUARIO:</t>
        </r>
        <r>
          <rPr>
            <sz val="9"/>
            <color indexed="81"/>
            <rFont val="Tahoma"/>
            <family val="2"/>
          </rPr>
          <t xml:space="preserve">
FAMISANAR Y PORVENIR</t>
        </r>
      </text>
    </comment>
    <comment ref="E79" authorId="1" shapeId="0" xr:uid="{00000000-0006-0000-0000-00000D000000}">
      <text>
        <r>
          <rPr>
            <b/>
            <sz val="9"/>
            <color indexed="81"/>
            <rFont val="Tahoma"/>
            <family val="2"/>
          </rPr>
          <t>USUARIO:</t>
        </r>
        <r>
          <rPr>
            <sz val="9"/>
            <color indexed="81"/>
            <rFont val="Tahoma"/>
            <family val="2"/>
          </rPr>
          <t xml:space="preserve">
famisanar y colpensiones
</t>
        </r>
      </text>
    </comment>
    <comment ref="E80" authorId="1" shapeId="0" xr:uid="{00000000-0006-0000-0000-00000E000000}">
      <text>
        <r>
          <rPr>
            <b/>
            <sz val="9"/>
            <color indexed="81"/>
            <rFont val="Tahoma"/>
            <family val="2"/>
          </rPr>
          <t>USUARIO:</t>
        </r>
        <r>
          <rPr>
            <sz val="9"/>
            <color indexed="81"/>
            <rFont val="Tahoma"/>
            <family val="2"/>
          </rPr>
          <t xml:space="preserve">
nueva eps y colpensiones
</t>
        </r>
      </text>
    </comment>
    <comment ref="E97" authorId="1" shapeId="0" xr:uid="{00000000-0006-0000-0000-00000F000000}">
      <text>
        <r>
          <rPr>
            <b/>
            <sz val="9"/>
            <color indexed="81"/>
            <rFont val="Tahoma"/>
            <family val="2"/>
          </rPr>
          <t>USUARIO:</t>
        </r>
        <r>
          <rPr>
            <sz val="9"/>
            <color indexed="81"/>
            <rFont val="Tahoma"/>
            <family val="2"/>
          </rPr>
          <t xml:space="preserve">
convida y colpensiones
</t>
        </r>
      </text>
    </comment>
    <comment ref="E108" authorId="1" shapeId="0" xr:uid="{00000000-0006-0000-0000-000010000000}">
      <text>
        <r>
          <rPr>
            <b/>
            <sz val="9"/>
            <color indexed="81"/>
            <rFont val="Tahoma"/>
            <family val="2"/>
          </rPr>
          <t>USUARIO:</t>
        </r>
        <r>
          <rPr>
            <sz val="9"/>
            <color indexed="81"/>
            <rFont val="Tahoma"/>
            <family val="2"/>
          </rPr>
          <t xml:space="preserve">
famisnar y colpensiones
</t>
        </r>
      </text>
    </comment>
    <comment ref="E109" authorId="1" shapeId="0" xr:uid="{00000000-0006-0000-0000-000011000000}">
      <text>
        <r>
          <rPr>
            <b/>
            <sz val="9"/>
            <color indexed="81"/>
            <rFont val="Tahoma"/>
            <family val="2"/>
          </rPr>
          <t>USUARIO:</t>
        </r>
        <r>
          <rPr>
            <sz val="9"/>
            <color indexed="81"/>
            <rFont val="Tahoma"/>
            <family val="2"/>
          </rPr>
          <t xml:space="preserve">
famisnar y colpensiones
</t>
        </r>
      </text>
    </comment>
    <comment ref="E111" authorId="1" shapeId="0" xr:uid="{00000000-0006-0000-0000-000012000000}">
      <text>
        <r>
          <rPr>
            <b/>
            <sz val="9"/>
            <color indexed="81"/>
            <rFont val="Tahoma"/>
            <family val="2"/>
          </rPr>
          <t>USUARIO:</t>
        </r>
        <r>
          <rPr>
            <sz val="9"/>
            <color indexed="81"/>
            <rFont val="Tahoma"/>
            <family val="2"/>
          </rPr>
          <t xml:space="preserve">
sanitas y colpensiones
</t>
        </r>
      </text>
    </comment>
    <comment ref="E115" authorId="1" shapeId="0" xr:uid="{00000000-0006-0000-0000-000013000000}">
      <text>
        <r>
          <rPr>
            <b/>
            <sz val="9"/>
            <color indexed="81"/>
            <rFont val="Tahoma"/>
            <family val="2"/>
          </rPr>
          <t>USUARIO:</t>
        </r>
        <r>
          <rPr>
            <sz val="9"/>
            <color indexed="81"/>
            <rFont val="Tahoma"/>
            <family val="2"/>
          </rPr>
          <t xml:space="preserve">
famisanar y colpensiones
</t>
        </r>
      </text>
    </comment>
    <comment ref="E116" authorId="1" shapeId="0" xr:uid="{00000000-0006-0000-0000-000014000000}">
      <text>
        <r>
          <rPr>
            <b/>
            <sz val="9"/>
            <color indexed="81"/>
            <rFont val="Tahoma"/>
            <family val="2"/>
          </rPr>
          <t>USUARIO:</t>
        </r>
        <r>
          <rPr>
            <sz val="9"/>
            <color indexed="81"/>
            <rFont val="Tahoma"/>
            <family val="2"/>
          </rPr>
          <t xml:space="preserve">
sanitas y colpensiones</t>
        </r>
      </text>
    </comment>
    <comment ref="V120" authorId="0" shapeId="0" xr:uid="{00000000-0006-0000-0000-000015000000}">
      <text>
        <r>
          <rPr>
            <b/>
            <sz val="9"/>
            <color indexed="81"/>
            <rFont val="Tahoma"/>
            <family val="2"/>
          </rPr>
          <t>Sara Maria Avila Ramirez:</t>
        </r>
        <r>
          <rPr>
            <sz val="9"/>
            <color indexed="81"/>
            <rFont val="Tahoma"/>
            <family val="2"/>
          </rPr>
          <t xml:space="preserve">
PRORROGA 1</t>
        </r>
      </text>
    </comment>
    <comment ref="H143" authorId="0" shapeId="0" xr:uid="{00000000-0006-0000-0000-000016000000}">
      <text>
        <r>
          <rPr>
            <b/>
            <sz val="9"/>
            <color indexed="81"/>
            <rFont val="Tahoma"/>
            <family val="2"/>
          </rPr>
          <t>Sara Maria Avila Ramirez:</t>
        </r>
        <r>
          <rPr>
            <sz val="9"/>
            <color indexed="81"/>
            <rFont val="Tahoma"/>
            <family val="2"/>
          </rPr>
          <t xml:space="preserve">
FALTA SECOP</t>
        </r>
      </text>
    </comment>
    <comment ref="E146" authorId="1" shapeId="0" xr:uid="{00000000-0006-0000-0000-000017000000}">
      <text>
        <r>
          <rPr>
            <b/>
            <sz val="9"/>
            <color indexed="81"/>
            <rFont val="Tahoma"/>
            <family val="2"/>
          </rPr>
          <t>USUARIO:</t>
        </r>
        <r>
          <rPr>
            <sz val="9"/>
            <color indexed="81"/>
            <rFont val="Tahoma"/>
            <family val="2"/>
          </rPr>
          <t xml:space="preserve">
famisnar y colpensiones
</t>
        </r>
      </text>
    </comment>
    <comment ref="K149" authorId="1" shapeId="0" xr:uid="{00000000-0006-0000-0000-000018000000}">
      <text>
        <r>
          <rPr>
            <b/>
            <sz val="9"/>
            <color indexed="81"/>
            <rFont val="Tahoma"/>
            <family val="2"/>
          </rPr>
          <t>USUARIO:</t>
        </r>
        <r>
          <rPr>
            <sz val="9"/>
            <color indexed="81"/>
            <rFont val="Tahoma"/>
            <family val="2"/>
          </rPr>
          <t xml:space="preserve">
FALTA LLEGUE ORIGINA</t>
        </r>
      </text>
    </comment>
    <comment ref="E151" authorId="1" shapeId="0" xr:uid="{00000000-0006-0000-0000-000019000000}">
      <text>
        <r>
          <rPr>
            <b/>
            <sz val="9"/>
            <color indexed="81"/>
            <rFont val="Tahoma"/>
            <family val="2"/>
          </rPr>
          <t>USUARIO:</t>
        </r>
        <r>
          <rPr>
            <sz val="9"/>
            <color indexed="81"/>
            <rFont val="Tahoma"/>
            <family val="2"/>
          </rPr>
          <t xml:space="preserve">
famisnar y colpensiones
</t>
        </r>
      </text>
    </comment>
    <comment ref="E156" authorId="1" shapeId="0" xr:uid="{00000000-0006-0000-0000-00001A000000}">
      <text>
        <r>
          <rPr>
            <b/>
            <sz val="9"/>
            <color indexed="81"/>
            <rFont val="Tahoma"/>
            <family val="2"/>
          </rPr>
          <t>USUARIO:</t>
        </r>
        <r>
          <rPr>
            <sz val="9"/>
            <color indexed="81"/>
            <rFont val="Tahoma"/>
            <family val="2"/>
          </rPr>
          <t xml:space="preserve">
famisnar y colpensiones
</t>
        </r>
      </text>
    </comment>
    <comment ref="E162" authorId="1" shapeId="0" xr:uid="{00000000-0006-0000-0000-00001B000000}">
      <text>
        <r>
          <rPr>
            <b/>
            <sz val="9"/>
            <color indexed="81"/>
            <rFont val="Tahoma"/>
            <family val="2"/>
          </rPr>
          <t>USUARIO:</t>
        </r>
        <r>
          <rPr>
            <sz val="9"/>
            <color indexed="81"/>
            <rFont val="Tahoma"/>
            <family val="2"/>
          </rPr>
          <t xml:space="preserve">
convida y colpensiones
</t>
        </r>
      </text>
    </comment>
    <comment ref="E169" authorId="1" shapeId="0" xr:uid="{00000000-0006-0000-0000-00001C000000}">
      <text>
        <r>
          <rPr>
            <b/>
            <sz val="9"/>
            <color indexed="81"/>
            <rFont val="Tahoma"/>
            <family val="2"/>
          </rPr>
          <t>USUARIO:</t>
        </r>
        <r>
          <rPr>
            <sz val="9"/>
            <color indexed="81"/>
            <rFont val="Tahoma"/>
            <family val="2"/>
          </rPr>
          <t xml:space="preserve">
famisanar y colpensiones
</t>
        </r>
      </text>
    </comment>
    <comment ref="E170" authorId="1" shapeId="0" xr:uid="{00000000-0006-0000-0000-00001D000000}">
      <text>
        <r>
          <rPr>
            <b/>
            <sz val="9"/>
            <color indexed="81"/>
            <rFont val="Tahoma"/>
            <family val="2"/>
          </rPr>
          <t>USUARIO:</t>
        </r>
        <r>
          <rPr>
            <sz val="9"/>
            <color indexed="81"/>
            <rFont val="Tahoma"/>
            <family val="2"/>
          </rPr>
          <t xml:space="preserve">
famisanar y colpensiones
</t>
        </r>
      </text>
    </comment>
    <comment ref="E181" authorId="1" shapeId="0" xr:uid="{00000000-0006-0000-0000-00001E000000}">
      <text>
        <r>
          <rPr>
            <b/>
            <sz val="9"/>
            <color indexed="81"/>
            <rFont val="Tahoma"/>
            <family val="2"/>
          </rPr>
          <t>USUARIO:</t>
        </r>
        <r>
          <rPr>
            <sz val="9"/>
            <color indexed="81"/>
            <rFont val="Tahoma"/>
            <family val="2"/>
          </rPr>
          <t xml:space="preserve">
nueva eps y colpensiones
</t>
        </r>
      </text>
    </comment>
    <comment ref="O185" authorId="0" shapeId="0" xr:uid="{00000000-0006-0000-0000-00001F000000}">
      <text>
        <r>
          <rPr>
            <b/>
            <sz val="9"/>
            <color indexed="81"/>
            <rFont val="Tahoma"/>
            <family val="2"/>
          </rPr>
          <t>Sara Maria Avila Ramirez:</t>
        </r>
        <r>
          <rPr>
            <sz val="9"/>
            <color indexed="81"/>
            <rFont val="Tahoma"/>
            <family val="2"/>
          </rPr>
          <t xml:space="preserve">
ojo cambia objeto y activicades</t>
        </r>
      </text>
    </comment>
    <comment ref="K186" authorId="1" shapeId="0" xr:uid="{00000000-0006-0000-0000-000020000000}">
      <text>
        <r>
          <rPr>
            <b/>
            <sz val="9"/>
            <color indexed="81"/>
            <rFont val="Tahoma"/>
            <family val="2"/>
          </rPr>
          <t>USUARIO:</t>
        </r>
        <r>
          <rPr>
            <sz val="9"/>
            <color indexed="81"/>
            <rFont val="Tahoma"/>
            <family val="2"/>
          </rPr>
          <t xml:space="preserve">
quedan encima escritorio pendiente firma original  y poliza y registro
</t>
        </r>
      </text>
    </comment>
    <comment ref="E188" authorId="1" shapeId="0" xr:uid="{00000000-0006-0000-0000-000021000000}">
      <text>
        <r>
          <rPr>
            <b/>
            <sz val="9"/>
            <color indexed="81"/>
            <rFont val="Tahoma"/>
            <family val="2"/>
          </rPr>
          <t>USUARIO:</t>
        </r>
        <r>
          <rPr>
            <sz val="9"/>
            <color indexed="81"/>
            <rFont val="Tahoma"/>
            <family val="2"/>
          </rPr>
          <t xml:space="preserve">
sanitas y colpensiones</t>
        </r>
      </text>
    </comment>
    <comment ref="E191" authorId="1" shapeId="0" xr:uid="{00000000-0006-0000-0000-000022000000}">
      <text>
        <r>
          <rPr>
            <b/>
            <sz val="9"/>
            <color indexed="81"/>
            <rFont val="Tahoma"/>
            <family val="2"/>
          </rPr>
          <t>USUARIO:</t>
        </r>
        <r>
          <rPr>
            <sz val="9"/>
            <color indexed="81"/>
            <rFont val="Tahoma"/>
            <family val="2"/>
          </rPr>
          <t xml:space="preserve">
famisnar y colpensiones
</t>
        </r>
      </text>
    </comment>
    <comment ref="E192" authorId="1" shapeId="0" xr:uid="{00000000-0006-0000-0000-000023000000}">
      <text>
        <r>
          <rPr>
            <b/>
            <sz val="9"/>
            <color indexed="81"/>
            <rFont val="Tahoma"/>
            <family val="2"/>
          </rPr>
          <t>USUARIO:</t>
        </r>
        <r>
          <rPr>
            <sz val="9"/>
            <color indexed="81"/>
            <rFont val="Tahoma"/>
            <family val="2"/>
          </rPr>
          <t xml:space="preserve">
sanitas y colpensiones
</t>
        </r>
      </text>
    </comment>
    <comment ref="E194" authorId="1" shapeId="0" xr:uid="{00000000-0006-0000-0000-000024000000}">
      <text>
        <r>
          <rPr>
            <b/>
            <sz val="9"/>
            <color indexed="81"/>
            <rFont val="Tahoma"/>
            <family val="2"/>
          </rPr>
          <t>USUARIO:</t>
        </r>
        <r>
          <rPr>
            <sz val="9"/>
            <color indexed="81"/>
            <rFont val="Tahoma"/>
            <family val="2"/>
          </rPr>
          <t xml:space="preserve">
famisanar y colfondos
</t>
        </r>
      </text>
    </comment>
    <comment ref="E195" authorId="1" shapeId="0" xr:uid="{00000000-0006-0000-0000-000025000000}">
      <text>
        <r>
          <rPr>
            <b/>
            <sz val="9"/>
            <color indexed="81"/>
            <rFont val="Tahoma"/>
            <family val="2"/>
          </rPr>
          <t>USUARIO:</t>
        </r>
        <r>
          <rPr>
            <sz val="9"/>
            <color indexed="81"/>
            <rFont val="Tahoma"/>
            <family val="2"/>
          </rPr>
          <t xml:space="preserve">
SALUD TOTAL Y PORVENIR</t>
        </r>
      </text>
    </comment>
    <comment ref="B201" authorId="1" shapeId="0" xr:uid="{00000000-0006-0000-0000-000026000000}">
      <text>
        <r>
          <rPr>
            <b/>
            <sz val="9"/>
            <color indexed="81"/>
            <rFont val="Tahoma"/>
            <family val="2"/>
          </rPr>
          <t>USUARIO:</t>
        </r>
        <r>
          <rPr>
            <sz val="9"/>
            <color indexed="81"/>
            <rFont val="Tahoma"/>
            <family val="2"/>
          </rPr>
          <t xml:space="preserve">
SIGEP</t>
        </r>
      </text>
    </comment>
    <comment ref="B202" authorId="1" shapeId="0" xr:uid="{00000000-0006-0000-0000-000027000000}">
      <text>
        <r>
          <rPr>
            <b/>
            <sz val="9"/>
            <color indexed="81"/>
            <rFont val="Tahoma"/>
            <family val="2"/>
          </rPr>
          <t>USUARIO:</t>
        </r>
        <r>
          <rPr>
            <sz val="9"/>
            <color indexed="81"/>
            <rFont val="Tahoma"/>
            <family val="2"/>
          </rPr>
          <t xml:space="preserve">
sigep contrato</t>
        </r>
      </text>
    </comment>
    <comment ref="B203" authorId="1" shapeId="0" xr:uid="{00000000-0006-0000-0000-000028000000}">
      <text>
        <r>
          <rPr>
            <b/>
            <sz val="9"/>
            <color indexed="81"/>
            <rFont val="Tahoma"/>
            <family val="2"/>
          </rPr>
          <t>USUARIO:</t>
        </r>
        <r>
          <rPr>
            <sz val="9"/>
            <color indexed="81"/>
            <rFont val="Tahoma"/>
            <family val="2"/>
          </rPr>
          <t xml:space="preserve">
sigep contrato</t>
        </r>
      </text>
    </comment>
    <comment ref="B204" authorId="1" shapeId="0" xr:uid="{00000000-0006-0000-0000-000029000000}">
      <text>
        <r>
          <rPr>
            <b/>
            <sz val="9"/>
            <color indexed="81"/>
            <rFont val="Tahoma"/>
            <family val="2"/>
          </rPr>
          <t>USUARIO:</t>
        </r>
        <r>
          <rPr>
            <sz val="9"/>
            <color indexed="81"/>
            <rFont val="Tahoma"/>
            <family val="2"/>
          </rPr>
          <t xml:space="preserve">
contrato sigep</t>
        </r>
      </text>
    </comment>
    <comment ref="B205" authorId="1" shapeId="0" xr:uid="{00000000-0006-0000-0000-00002A000000}">
      <text>
        <r>
          <rPr>
            <b/>
            <sz val="9"/>
            <color indexed="81"/>
            <rFont val="Tahoma"/>
            <family val="2"/>
          </rPr>
          <t>USUARIO:</t>
        </r>
        <r>
          <rPr>
            <sz val="9"/>
            <color indexed="81"/>
            <rFont val="Tahoma"/>
            <family val="2"/>
          </rPr>
          <t xml:space="preserve">
CONTRATO SIGEP
</t>
        </r>
      </text>
    </comment>
    <comment ref="B206" authorId="1" shapeId="0" xr:uid="{00000000-0006-0000-0000-00002B000000}">
      <text>
        <r>
          <rPr>
            <b/>
            <sz val="9"/>
            <color indexed="81"/>
            <rFont val="Tahoma"/>
            <family val="2"/>
          </rPr>
          <t>USUARIO:</t>
        </r>
        <r>
          <rPr>
            <sz val="9"/>
            <color indexed="81"/>
            <rFont val="Tahoma"/>
            <family val="2"/>
          </rPr>
          <t xml:space="preserve">
contrato sigep</t>
        </r>
      </text>
    </comment>
    <comment ref="B207" authorId="1" shapeId="0" xr:uid="{00000000-0006-0000-0000-00002C000000}">
      <text>
        <r>
          <rPr>
            <b/>
            <sz val="9"/>
            <color indexed="81"/>
            <rFont val="Tahoma"/>
            <family val="2"/>
          </rPr>
          <t xml:space="preserve">USUARIO:contrato sigep
</t>
        </r>
        <r>
          <rPr>
            <sz val="9"/>
            <color indexed="81"/>
            <rFont val="Tahoma"/>
            <family val="2"/>
          </rPr>
          <t xml:space="preserve">
</t>
        </r>
      </text>
    </comment>
    <comment ref="E208" authorId="1" shapeId="0" xr:uid="{00000000-0006-0000-0000-00002D000000}">
      <text>
        <r>
          <rPr>
            <b/>
            <sz val="9"/>
            <color indexed="81"/>
            <rFont val="Tahoma"/>
            <family val="2"/>
          </rPr>
          <t>USUARIO:</t>
        </r>
        <r>
          <rPr>
            <sz val="9"/>
            <color indexed="81"/>
            <rFont val="Tahoma"/>
            <family val="2"/>
          </rPr>
          <t xml:space="preserve">
FAMISANAR Y PORVENIR</t>
        </r>
      </text>
    </comment>
    <comment ref="E209" authorId="1" shapeId="0" xr:uid="{00000000-0006-0000-0000-00002E000000}">
      <text>
        <r>
          <rPr>
            <b/>
            <sz val="9"/>
            <color indexed="81"/>
            <rFont val="Tahoma"/>
            <family val="2"/>
          </rPr>
          <t>USUARIO:</t>
        </r>
        <r>
          <rPr>
            <sz val="9"/>
            <color indexed="81"/>
            <rFont val="Tahoma"/>
            <family val="2"/>
          </rPr>
          <t xml:space="preserve">
famisanar y colpensiones
</t>
        </r>
      </text>
    </comment>
    <comment ref="E210" authorId="1" shapeId="0" xr:uid="{00000000-0006-0000-0000-00002F000000}">
      <text>
        <r>
          <rPr>
            <b/>
            <sz val="9"/>
            <color indexed="81"/>
            <rFont val="Tahoma"/>
            <family val="2"/>
          </rPr>
          <t>USUARIO:</t>
        </r>
        <r>
          <rPr>
            <sz val="9"/>
            <color indexed="81"/>
            <rFont val="Tahoma"/>
            <family val="2"/>
          </rPr>
          <t xml:space="preserve">
famisanar y colfondos
</t>
        </r>
      </text>
    </comment>
    <comment ref="E215" authorId="1" shapeId="0" xr:uid="{00000000-0006-0000-0000-000030000000}">
      <text>
        <r>
          <rPr>
            <b/>
            <sz val="9"/>
            <color indexed="81"/>
            <rFont val="Tahoma"/>
            <family val="2"/>
          </rPr>
          <t>USUARIO:</t>
        </r>
        <r>
          <rPr>
            <sz val="9"/>
            <color indexed="81"/>
            <rFont val="Tahoma"/>
            <family val="2"/>
          </rPr>
          <t xml:space="preserve">
SALUD TOTAL Y PORVENIR</t>
        </r>
      </text>
    </comment>
    <comment ref="E219" authorId="1" shapeId="0" xr:uid="{00000000-0006-0000-0000-000031000000}">
      <text>
        <r>
          <rPr>
            <b/>
            <sz val="9"/>
            <color indexed="81"/>
            <rFont val="Tahoma"/>
            <family val="2"/>
          </rPr>
          <t>famisanar y porvenir</t>
        </r>
      </text>
    </comment>
    <comment ref="E220" authorId="1" shapeId="0" xr:uid="{00000000-0006-0000-0000-000032000000}">
      <text>
        <r>
          <rPr>
            <b/>
            <sz val="9"/>
            <color indexed="81"/>
            <rFont val="Tahoma"/>
            <family val="2"/>
          </rPr>
          <t>USUARIO:</t>
        </r>
        <r>
          <rPr>
            <sz val="9"/>
            <color indexed="81"/>
            <rFont val="Tahoma"/>
            <family val="2"/>
          </rPr>
          <t xml:space="preserve">
nueva eps y porvenir</t>
        </r>
      </text>
    </comment>
    <comment ref="E221" authorId="1" shapeId="0" xr:uid="{00000000-0006-0000-0000-000033000000}">
      <text>
        <r>
          <rPr>
            <b/>
            <sz val="9"/>
            <color indexed="81"/>
            <rFont val="Tahoma"/>
            <family val="2"/>
          </rPr>
          <t>USUARIO:</t>
        </r>
        <r>
          <rPr>
            <sz val="9"/>
            <color indexed="81"/>
            <rFont val="Tahoma"/>
            <family val="2"/>
          </rPr>
          <t xml:space="preserve">
sanitas y colpensiones
</t>
        </r>
      </text>
    </comment>
    <comment ref="E222" authorId="1" shapeId="0" xr:uid="{00000000-0006-0000-0000-000034000000}">
      <text>
        <r>
          <rPr>
            <b/>
            <sz val="9"/>
            <color indexed="81"/>
            <rFont val="Tahoma"/>
            <family val="2"/>
          </rPr>
          <t>USUARIO:</t>
        </r>
        <r>
          <rPr>
            <sz val="9"/>
            <color indexed="81"/>
            <rFont val="Tahoma"/>
            <family val="2"/>
          </rPr>
          <t xml:space="preserve">
famisnar y colpensiones
</t>
        </r>
      </text>
    </comment>
    <comment ref="Z233" authorId="0" shapeId="0" xr:uid="{00000000-0006-0000-0000-000035000000}">
      <text>
        <r>
          <rPr>
            <b/>
            <sz val="9"/>
            <color indexed="81"/>
            <rFont val="Tahoma"/>
            <family val="2"/>
          </rPr>
          <t>ADICION No 01 DE 2020 SE SUBIO AL SECOP 1 EL DIA 01 DE DICIEMBRE DE 2020 PORQUE HASTA ESE DIA LA SRA DORIS ALLEGO EL DOCUMENTO FIRMADO POR  EL CONTRATISTA PUES SE ENCUENTRA HOSPITALIZADO.</t>
        </r>
      </text>
    </comment>
    <comment ref="E239" authorId="1" shapeId="0" xr:uid="{00000000-0006-0000-0000-000036000000}">
      <text>
        <r>
          <rPr>
            <b/>
            <sz val="9"/>
            <color indexed="81"/>
            <rFont val="Tahoma"/>
            <family val="2"/>
          </rPr>
          <t>USUARIO:</t>
        </r>
        <r>
          <rPr>
            <sz val="9"/>
            <color indexed="81"/>
            <rFont val="Tahoma"/>
            <family val="2"/>
          </rPr>
          <t xml:space="preserve">
sanitas y colpensiones
</t>
        </r>
      </text>
    </comment>
    <comment ref="E240" authorId="1" shapeId="0" xr:uid="{00000000-0006-0000-0000-000037000000}">
      <text>
        <r>
          <rPr>
            <b/>
            <sz val="9"/>
            <color indexed="81"/>
            <rFont val="Tahoma"/>
            <family val="2"/>
          </rPr>
          <t>USUARIO:</t>
        </r>
        <r>
          <rPr>
            <sz val="9"/>
            <color indexed="81"/>
            <rFont val="Tahoma"/>
            <family val="2"/>
          </rPr>
          <t xml:space="preserve">
famisnar y colpensiones
</t>
        </r>
      </text>
    </comment>
    <comment ref="E241" authorId="1" shapeId="0" xr:uid="{00000000-0006-0000-0000-000038000000}">
      <text>
        <r>
          <rPr>
            <b/>
            <sz val="9"/>
            <color indexed="81"/>
            <rFont val="Tahoma"/>
            <family val="2"/>
          </rPr>
          <t>USUARIO:</t>
        </r>
        <r>
          <rPr>
            <sz val="9"/>
            <color indexed="81"/>
            <rFont val="Tahoma"/>
            <family val="2"/>
          </rPr>
          <t xml:space="preserve">
famisnar y colpensiones
</t>
        </r>
      </text>
    </comment>
    <comment ref="E242" authorId="1" shapeId="0" xr:uid="{00000000-0006-0000-0000-000039000000}">
      <text>
        <r>
          <rPr>
            <b/>
            <sz val="9"/>
            <color indexed="81"/>
            <rFont val="Tahoma"/>
            <family val="2"/>
          </rPr>
          <t>USUARIO:</t>
        </r>
        <r>
          <rPr>
            <sz val="9"/>
            <color indexed="81"/>
            <rFont val="Tahoma"/>
            <family val="2"/>
          </rPr>
          <t xml:space="preserve">
famisanar y colfondos
</t>
        </r>
      </text>
    </comment>
    <comment ref="E243" authorId="1" shapeId="0" xr:uid="{00000000-0006-0000-0000-00003A000000}">
      <text>
        <r>
          <rPr>
            <b/>
            <sz val="9"/>
            <color indexed="81"/>
            <rFont val="Tahoma"/>
            <family val="2"/>
          </rPr>
          <t>USUARIO:</t>
        </r>
        <r>
          <rPr>
            <sz val="9"/>
            <color indexed="81"/>
            <rFont val="Tahoma"/>
            <family val="2"/>
          </rPr>
          <t xml:space="preserve">
FAMISANAR Y PORVENIR</t>
        </r>
      </text>
    </comment>
    <comment ref="E244" authorId="1" shapeId="0" xr:uid="{00000000-0006-0000-0000-00003B000000}">
      <text>
        <r>
          <rPr>
            <b/>
            <sz val="9"/>
            <color indexed="81"/>
            <rFont val="Tahoma"/>
            <family val="2"/>
          </rPr>
          <t>USUARIO:</t>
        </r>
        <r>
          <rPr>
            <sz val="9"/>
            <color indexed="81"/>
            <rFont val="Tahoma"/>
            <family val="2"/>
          </rPr>
          <t xml:space="preserve">
famisanar y colpensiones
</t>
        </r>
      </text>
    </comment>
    <comment ref="E245" authorId="1" shapeId="0" xr:uid="{00000000-0006-0000-0000-00003C000000}">
      <text>
        <r>
          <rPr>
            <b/>
            <sz val="9"/>
            <color indexed="81"/>
            <rFont val="Tahoma"/>
            <family val="2"/>
          </rPr>
          <t>USUARIO:</t>
        </r>
        <r>
          <rPr>
            <sz val="9"/>
            <color indexed="81"/>
            <rFont val="Tahoma"/>
            <family val="2"/>
          </rPr>
          <t xml:space="preserve">
famisanar y colpensiones
</t>
        </r>
      </text>
    </comment>
    <comment ref="E246" authorId="1" shapeId="0" xr:uid="{00000000-0006-0000-0000-00003D000000}">
      <text>
        <r>
          <rPr>
            <b/>
            <sz val="9"/>
            <color indexed="81"/>
            <rFont val="Tahoma"/>
            <family val="2"/>
          </rPr>
          <t>USUARIO:</t>
        </r>
        <r>
          <rPr>
            <sz val="9"/>
            <color indexed="81"/>
            <rFont val="Tahoma"/>
            <family val="2"/>
          </rPr>
          <t xml:space="preserve">
SALUD TOTAL Y PORVENIR</t>
        </r>
      </text>
    </comment>
    <comment ref="E247" authorId="1" shapeId="0" xr:uid="{00000000-0006-0000-0000-00003E000000}">
      <text>
        <r>
          <rPr>
            <b/>
            <sz val="9"/>
            <color indexed="81"/>
            <rFont val="Tahoma"/>
            <family val="2"/>
          </rPr>
          <t>USUARIO:</t>
        </r>
        <r>
          <rPr>
            <sz val="9"/>
            <color indexed="81"/>
            <rFont val="Tahoma"/>
            <family val="2"/>
          </rPr>
          <t xml:space="preserve">
nueva eps y colpensiones
</t>
        </r>
      </text>
    </comment>
    <comment ref="E248" authorId="1" shapeId="0" xr:uid="{00000000-0006-0000-0000-00003F000000}">
      <text>
        <r>
          <rPr>
            <b/>
            <sz val="9"/>
            <color indexed="81"/>
            <rFont val="Tahoma"/>
            <family val="2"/>
          </rPr>
          <t>USUARIO:</t>
        </r>
        <r>
          <rPr>
            <sz val="9"/>
            <color indexed="81"/>
            <rFont val="Tahoma"/>
            <family val="2"/>
          </rPr>
          <t xml:space="preserve">
sanitas y colpensiones</t>
        </r>
      </text>
    </comment>
    <comment ref="E249" authorId="1" shapeId="0" xr:uid="{00000000-0006-0000-0000-000040000000}">
      <text>
        <r>
          <rPr>
            <b/>
            <sz val="9"/>
            <color indexed="81"/>
            <rFont val="Tahoma"/>
            <family val="2"/>
          </rPr>
          <t>USUARIO:</t>
        </r>
        <r>
          <rPr>
            <sz val="9"/>
            <color indexed="81"/>
            <rFont val="Tahoma"/>
            <family val="2"/>
          </rPr>
          <t xml:space="preserve">
convida y colpensiones
</t>
        </r>
      </text>
    </comment>
    <comment ref="E275" authorId="1" shapeId="0" xr:uid="{00000000-0006-0000-0000-000041000000}">
      <text>
        <r>
          <rPr>
            <b/>
            <sz val="9"/>
            <color indexed="81"/>
            <rFont val="Tahoma"/>
            <family val="2"/>
          </rPr>
          <t>USUARIO:</t>
        </r>
        <r>
          <rPr>
            <sz val="9"/>
            <color indexed="81"/>
            <rFont val="Tahoma"/>
            <family val="2"/>
          </rPr>
          <t xml:space="preserve">
famisanar y porvenir</t>
        </r>
      </text>
    </comment>
    <comment ref="E276" authorId="1" shapeId="0" xr:uid="{00000000-0006-0000-0000-000042000000}">
      <text>
        <r>
          <rPr>
            <b/>
            <sz val="9"/>
            <color indexed="81"/>
            <rFont val="Tahoma"/>
            <family val="2"/>
          </rPr>
          <t>USUARIO:</t>
        </r>
        <r>
          <rPr>
            <sz val="9"/>
            <color indexed="81"/>
            <rFont val="Tahoma"/>
            <family val="2"/>
          </rPr>
          <t xml:space="preserve">
nueva eps y colpensiones</t>
        </r>
      </text>
    </comment>
    <comment ref="E277" authorId="1" shapeId="0" xr:uid="{00000000-0006-0000-0000-000043000000}">
      <text>
        <r>
          <rPr>
            <b/>
            <sz val="9"/>
            <color indexed="81"/>
            <rFont val="Tahoma"/>
            <family val="2"/>
          </rPr>
          <t>USUARIO:</t>
        </r>
        <r>
          <rPr>
            <sz val="9"/>
            <color indexed="81"/>
            <rFont val="Tahoma"/>
            <family val="2"/>
          </rPr>
          <t xml:space="preserve">
compensar y porvenir</t>
        </r>
      </text>
    </comment>
    <comment ref="E278" authorId="1" shapeId="0" xr:uid="{00000000-0006-0000-0000-000044000000}">
      <text>
        <r>
          <rPr>
            <b/>
            <sz val="9"/>
            <color indexed="81"/>
            <rFont val="Tahoma"/>
            <family val="2"/>
          </rPr>
          <t>USUARIO:</t>
        </r>
        <r>
          <rPr>
            <sz val="9"/>
            <color indexed="81"/>
            <rFont val="Tahoma"/>
            <family val="2"/>
          </rPr>
          <t xml:space="preserve">
sanitas y </t>
        </r>
      </text>
    </comment>
    <comment ref="E279" authorId="1" shapeId="0" xr:uid="{00000000-0006-0000-0000-000045000000}">
      <text>
        <r>
          <rPr>
            <b/>
            <sz val="9"/>
            <color indexed="81"/>
            <rFont val="Tahoma"/>
            <family val="2"/>
          </rPr>
          <t>USUARIO:</t>
        </r>
        <r>
          <rPr>
            <sz val="9"/>
            <color indexed="81"/>
            <rFont val="Tahoma"/>
            <family val="2"/>
          </rPr>
          <t xml:space="preserve">
famisnar y colpensiones</t>
        </r>
      </text>
    </comment>
    <comment ref="E280" authorId="1" shapeId="0" xr:uid="{00000000-0006-0000-0000-000046000000}">
      <text>
        <r>
          <rPr>
            <b/>
            <sz val="9"/>
            <color indexed="81"/>
            <rFont val="Tahoma"/>
            <family val="2"/>
          </rPr>
          <t>USUARIO:</t>
        </r>
        <r>
          <rPr>
            <sz val="9"/>
            <color indexed="81"/>
            <rFont val="Tahoma"/>
            <family val="2"/>
          </rPr>
          <t xml:space="preserve">
famisanar y porvenir</t>
        </r>
      </text>
    </comment>
    <comment ref="E281" authorId="1" shapeId="0" xr:uid="{00000000-0006-0000-0000-000047000000}">
      <text>
        <r>
          <rPr>
            <b/>
            <sz val="9"/>
            <color indexed="81"/>
            <rFont val="Tahoma"/>
            <family val="2"/>
          </rPr>
          <t>USUARIO:</t>
        </r>
        <r>
          <rPr>
            <sz val="9"/>
            <color indexed="81"/>
            <rFont val="Tahoma"/>
            <family val="2"/>
          </rPr>
          <t xml:space="preserve">
medimas y colpensiones</t>
        </r>
      </text>
    </comment>
    <comment ref="E282" authorId="1" shapeId="0" xr:uid="{00000000-0006-0000-0000-000048000000}">
      <text>
        <r>
          <rPr>
            <b/>
            <sz val="9"/>
            <color indexed="81"/>
            <rFont val="Tahoma"/>
            <family val="2"/>
          </rPr>
          <t>USUARIO:</t>
        </r>
        <r>
          <rPr>
            <sz val="9"/>
            <color indexed="81"/>
            <rFont val="Tahoma"/>
            <family val="2"/>
          </rPr>
          <t xml:space="preserve">
nueva eps , sin efp
</t>
        </r>
      </text>
    </comment>
    <comment ref="E283" authorId="1" shapeId="0" xr:uid="{00000000-0006-0000-0000-000049000000}">
      <text>
        <r>
          <rPr>
            <b/>
            <sz val="9"/>
            <color indexed="81"/>
            <rFont val="Tahoma"/>
            <family val="2"/>
          </rPr>
          <t>USUARIO:</t>
        </r>
        <r>
          <rPr>
            <sz val="9"/>
            <color indexed="81"/>
            <rFont val="Tahoma"/>
            <family val="2"/>
          </rPr>
          <t xml:space="preserve">
nueva eps , colpensiones
</t>
        </r>
      </text>
    </comment>
    <comment ref="E284" authorId="1" shapeId="0" xr:uid="{00000000-0006-0000-0000-00004A000000}">
      <text>
        <r>
          <rPr>
            <b/>
            <sz val="9"/>
            <color indexed="81"/>
            <rFont val="Tahoma"/>
            <family val="2"/>
          </rPr>
          <t>USUARIO:</t>
        </r>
        <r>
          <rPr>
            <sz val="9"/>
            <color indexed="81"/>
            <rFont val="Tahoma"/>
            <family val="2"/>
          </rPr>
          <t xml:space="preserve">
famisanar y porvenir</t>
        </r>
      </text>
    </comment>
    <comment ref="E285" authorId="0" shapeId="0" xr:uid="{00000000-0006-0000-0000-00004B000000}">
      <text>
        <r>
          <rPr>
            <b/>
            <sz val="9"/>
            <color indexed="81"/>
            <rFont val="Tahoma"/>
            <family val="2"/>
          </rPr>
          <t xml:space="preserve">EPS SANITAS
PENSION PORVENIR
</t>
        </r>
      </text>
    </comment>
    <comment ref="E286" authorId="1" shapeId="0" xr:uid="{00000000-0006-0000-0000-00004C000000}">
      <text>
        <r>
          <rPr>
            <b/>
            <sz val="9"/>
            <color indexed="81"/>
            <rFont val="Tahoma"/>
            <family val="2"/>
          </rPr>
          <t>USUARIO:</t>
        </r>
        <r>
          <rPr>
            <sz val="9"/>
            <color indexed="81"/>
            <rFont val="Tahoma"/>
            <family val="2"/>
          </rPr>
          <t xml:space="preserve">
salud total y porvenir</t>
        </r>
      </text>
    </comment>
    <comment ref="B287" authorId="1" shapeId="0" xr:uid="{00000000-0006-0000-0000-00004D000000}">
      <text>
        <r>
          <rPr>
            <b/>
            <sz val="9"/>
            <color indexed="81"/>
            <rFont val="Tahoma"/>
            <family val="2"/>
          </rPr>
          <t>USUARIO:</t>
        </r>
        <r>
          <rPr>
            <sz val="9"/>
            <color indexed="81"/>
            <rFont val="Tahoma"/>
            <family val="2"/>
          </rPr>
          <t xml:space="preserve">
CONTRATO SIGEP</t>
        </r>
      </text>
    </comment>
    <comment ref="B288" authorId="1" shapeId="0" xr:uid="{00000000-0006-0000-0000-00004E000000}">
      <text>
        <r>
          <rPr>
            <b/>
            <sz val="9"/>
            <color indexed="81"/>
            <rFont val="Tahoma"/>
            <family val="2"/>
          </rPr>
          <t>USUARIO:</t>
        </r>
        <r>
          <rPr>
            <sz val="9"/>
            <color indexed="81"/>
            <rFont val="Tahoma"/>
            <family val="2"/>
          </rPr>
          <t xml:space="preserve">
CONTRATO SIGEP</t>
        </r>
      </text>
    </comment>
    <comment ref="E292" authorId="1" shapeId="0" xr:uid="{00000000-0006-0000-0000-00004F000000}">
      <text>
        <r>
          <rPr>
            <b/>
            <sz val="9"/>
            <color indexed="81"/>
            <rFont val="Tahoma"/>
            <family val="2"/>
          </rPr>
          <t>USUARIO:</t>
        </r>
        <r>
          <rPr>
            <sz val="9"/>
            <color indexed="81"/>
            <rFont val="Tahoma"/>
            <family val="2"/>
          </rPr>
          <t xml:space="preserve">
medimas y colpensiones</t>
        </r>
      </text>
    </comment>
    <comment ref="E293" authorId="1" shapeId="0" xr:uid="{00000000-0006-0000-0000-000050000000}">
      <text>
        <r>
          <rPr>
            <b/>
            <sz val="9"/>
            <color indexed="81"/>
            <rFont val="Tahoma"/>
            <family val="2"/>
          </rPr>
          <t>USUARIO:</t>
        </r>
        <r>
          <rPr>
            <sz val="9"/>
            <color indexed="81"/>
            <rFont val="Tahoma"/>
            <family val="2"/>
          </rPr>
          <t xml:space="preserve">
NUEVA EPS Y COLPENSIONES
</t>
        </r>
      </text>
    </comment>
    <comment ref="E294" authorId="0" shapeId="0" xr:uid="{00000000-0006-0000-0000-000051000000}">
      <text>
        <r>
          <rPr>
            <b/>
            <sz val="9"/>
            <color indexed="81"/>
            <rFont val="Tahoma"/>
            <family val="2"/>
          </rPr>
          <t>Sara Maria Avila Ramirez:</t>
        </r>
        <r>
          <rPr>
            <sz val="9"/>
            <color indexed="81"/>
            <rFont val="Tahoma"/>
            <family val="2"/>
          </rPr>
          <t xml:space="preserve">
Sanitas/Protección</t>
        </r>
      </text>
    </comment>
    <comment ref="E295" authorId="0" shapeId="0" xr:uid="{00000000-0006-0000-0000-000052000000}">
      <text>
        <r>
          <rPr>
            <b/>
            <sz val="9"/>
            <color indexed="81"/>
            <rFont val="Tahoma"/>
            <family val="2"/>
          </rPr>
          <t>EPS SANITAS
PENSION PROTECCION</t>
        </r>
      </text>
    </comment>
    <comment ref="E296" authorId="0" shapeId="0" xr:uid="{00000000-0006-0000-0000-000053000000}">
      <text>
        <r>
          <rPr>
            <b/>
            <sz val="9"/>
            <color indexed="81"/>
            <rFont val="Tahoma"/>
            <family val="2"/>
          </rPr>
          <t>Sara Maria Avila Ramirez:</t>
        </r>
        <r>
          <rPr>
            <sz val="9"/>
            <color indexed="81"/>
            <rFont val="Tahoma"/>
            <family val="2"/>
          </rPr>
          <t xml:space="preserve">
SALUD TOTAL Y PORVENIR
</t>
        </r>
      </text>
    </comment>
    <comment ref="E301" authorId="0" shapeId="0" xr:uid="{00000000-0006-0000-0000-000054000000}">
      <text>
        <r>
          <rPr>
            <b/>
            <sz val="9"/>
            <color indexed="81"/>
            <rFont val="Tahoma"/>
            <family val="2"/>
          </rPr>
          <t>Sara Maria Avila Ramirez:</t>
        </r>
        <r>
          <rPr>
            <sz val="9"/>
            <color indexed="81"/>
            <rFont val="Tahoma"/>
            <family val="2"/>
          </rPr>
          <t xml:space="preserve">
EPS NUEVA EPS PENSIONES PORVENIR
</t>
        </r>
      </text>
    </comment>
    <comment ref="K303" authorId="0" shapeId="0" xr:uid="{00000000-0006-0000-0000-000055000000}">
      <text>
        <r>
          <rPr>
            <b/>
            <sz val="9"/>
            <color indexed="81"/>
            <rFont val="Tahoma"/>
            <family val="2"/>
          </rPr>
          <t xml:space="preserve">FALTA ESTUDIO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Sara Maria Avila Ramirez</author>
    <author>USUARIO</author>
  </authors>
  <commentList>
    <comment ref="J1" authorId="0" shapeId="0" xr:uid="{00000000-0006-0000-0100-000001000000}">
      <text>
        <r>
          <rPr>
            <b/>
            <sz val="9"/>
            <color indexed="81"/>
            <rFont val="Tahoma"/>
            <family val="2"/>
          </rPr>
          <t xml:space="preserve">Fecha firma contrato
</t>
        </r>
      </text>
    </comment>
    <comment ref="U1" authorId="0" shapeId="0" xr:uid="{00000000-0006-0000-0100-000002000000}">
      <text>
        <r>
          <rPr>
            <b/>
            <sz val="9"/>
            <color indexed="81"/>
            <rFont val="Tahoma"/>
            <family val="2"/>
          </rPr>
          <t>Sara Maria Avila Ramirez:</t>
        </r>
        <r>
          <rPr>
            <sz val="9"/>
            <color indexed="81"/>
            <rFont val="Tahoma"/>
            <family val="2"/>
          </rPr>
          <t xml:space="preserve">
FECHA SELLO HERNAN PRESUPUESTO
</t>
        </r>
      </text>
    </comment>
    <comment ref="E2" authorId="1" shapeId="0" xr:uid="{00000000-0006-0000-0100-000003000000}">
      <text>
        <r>
          <rPr>
            <b/>
            <sz val="9"/>
            <color indexed="81"/>
            <rFont val="Tahoma"/>
            <family val="2"/>
          </rPr>
          <t>USUARIO:</t>
        </r>
        <r>
          <rPr>
            <sz val="9"/>
            <color indexed="81"/>
            <rFont val="Tahoma"/>
            <family val="2"/>
          </rPr>
          <t xml:space="preserve">
nueva eps y colpensiones
</t>
        </r>
      </text>
    </comment>
    <comment ref="E5" authorId="1" shapeId="0" xr:uid="{00000000-0006-0000-0100-000004000000}">
      <text>
        <r>
          <rPr>
            <b/>
            <sz val="9"/>
            <color indexed="81"/>
            <rFont val="Tahoma"/>
            <family val="2"/>
          </rPr>
          <t>USUARIO:</t>
        </r>
        <r>
          <rPr>
            <sz val="9"/>
            <color indexed="81"/>
            <rFont val="Tahoma"/>
            <family val="2"/>
          </rPr>
          <t xml:space="preserve">
sanitas y colpensiones</t>
        </r>
      </text>
    </comment>
    <comment ref="E9" authorId="1" shapeId="0" xr:uid="{00000000-0006-0000-0100-000005000000}">
      <text>
        <r>
          <rPr>
            <b/>
            <sz val="9"/>
            <color indexed="81"/>
            <rFont val="Tahoma"/>
            <family val="2"/>
          </rPr>
          <t>USUARIO:</t>
        </r>
        <r>
          <rPr>
            <sz val="9"/>
            <color indexed="81"/>
            <rFont val="Tahoma"/>
            <family val="2"/>
          </rPr>
          <t xml:space="preserve">
famisnar y colpensiones
</t>
        </r>
      </text>
    </comment>
    <comment ref="E10" authorId="1" shapeId="0" xr:uid="{00000000-0006-0000-0100-000006000000}">
      <text>
        <r>
          <rPr>
            <b/>
            <sz val="9"/>
            <color indexed="81"/>
            <rFont val="Tahoma"/>
            <family val="2"/>
          </rPr>
          <t>USUARIO:</t>
        </r>
        <r>
          <rPr>
            <sz val="9"/>
            <color indexed="81"/>
            <rFont val="Tahoma"/>
            <family val="2"/>
          </rPr>
          <t xml:space="preserve">
famisnar y colpensiones
</t>
        </r>
      </text>
    </comment>
    <comment ref="E12" authorId="1" shapeId="0" xr:uid="{00000000-0006-0000-0100-000007000000}">
      <text>
        <r>
          <rPr>
            <b/>
            <sz val="9"/>
            <color indexed="81"/>
            <rFont val="Tahoma"/>
            <family val="2"/>
          </rPr>
          <t>USUARIO:</t>
        </r>
        <r>
          <rPr>
            <sz val="9"/>
            <color indexed="81"/>
            <rFont val="Tahoma"/>
            <family val="2"/>
          </rPr>
          <t xml:space="preserve">
famisanar y colpensiones
</t>
        </r>
      </text>
    </comment>
    <comment ref="E13" authorId="1" shapeId="0" xr:uid="{00000000-0006-0000-0100-000008000000}">
      <text>
        <r>
          <rPr>
            <b/>
            <sz val="9"/>
            <color indexed="81"/>
            <rFont val="Tahoma"/>
            <family val="2"/>
          </rPr>
          <t>USUARIO:</t>
        </r>
        <r>
          <rPr>
            <sz val="9"/>
            <color indexed="81"/>
            <rFont val="Tahoma"/>
            <family val="2"/>
          </rPr>
          <t xml:space="preserve">
famisanar y colfondos
</t>
        </r>
      </text>
    </comment>
    <comment ref="E15" authorId="1" shapeId="0" xr:uid="{00000000-0006-0000-0100-000009000000}">
      <text>
        <r>
          <rPr>
            <b/>
            <sz val="9"/>
            <color indexed="81"/>
            <rFont val="Tahoma"/>
            <family val="2"/>
          </rPr>
          <t>USUARIO:</t>
        </r>
        <r>
          <rPr>
            <sz val="9"/>
            <color indexed="81"/>
            <rFont val="Tahoma"/>
            <family val="2"/>
          </rPr>
          <t xml:space="preserve">
FAMISANAR Y PORVENIR</t>
        </r>
      </text>
    </comment>
    <comment ref="E16" authorId="1" shapeId="0" xr:uid="{00000000-0006-0000-0100-00000A000000}">
      <text>
        <r>
          <rPr>
            <b/>
            <sz val="9"/>
            <color indexed="81"/>
            <rFont val="Tahoma"/>
            <family val="2"/>
          </rPr>
          <t>USUARIO:</t>
        </r>
        <r>
          <rPr>
            <sz val="9"/>
            <color indexed="81"/>
            <rFont val="Tahoma"/>
            <family val="2"/>
          </rPr>
          <t xml:space="preserve">
SALUD TOTAL Y PORVENIR</t>
        </r>
      </text>
    </comment>
    <comment ref="E27" authorId="1" shapeId="0" xr:uid="{00000000-0006-0000-0100-00000B000000}">
      <text>
        <r>
          <rPr>
            <b/>
            <sz val="9"/>
            <color indexed="81"/>
            <rFont val="Tahoma"/>
            <family val="2"/>
          </rPr>
          <t>USUARIO:</t>
        </r>
        <r>
          <rPr>
            <sz val="9"/>
            <color indexed="81"/>
            <rFont val="Tahoma"/>
            <family val="2"/>
          </rPr>
          <t xml:space="preserve">
famisanar y porvenir</t>
        </r>
      </text>
    </comment>
    <comment ref="E28" authorId="1" shapeId="0" xr:uid="{00000000-0006-0000-0100-00000C000000}">
      <text>
        <r>
          <rPr>
            <b/>
            <sz val="9"/>
            <color indexed="81"/>
            <rFont val="Tahoma"/>
            <family val="2"/>
          </rPr>
          <t>USUARIO:</t>
        </r>
        <r>
          <rPr>
            <sz val="9"/>
            <color indexed="81"/>
            <rFont val="Tahoma"/>
            <family val="2"/>
          </rPr>
          <t xml:space="preserve">
famisanar y colpensiones
</t>
        </r>
      </text>
    </comment>
    <comment ref="E30" authorId="1" shapeId="0" xr:uid="{00000000-0006-0000-0100-00000D000000}">
      <text>
        <r>
          <rPr>
            <b/>
            <sz val="9"/>
            <color indexed="81"/>
            <rFont val="Tahoma"/>
            <family val="2"/>
          </rPr>
          <t>USUARIO:</t>
        </r>
        <r>
          <rPr>
            <sz val="9"/>
            <color indexed="81"/>
            <rFont val="Tahoma"/>
            <family val="2"/>
          </rPr>
          <t xml:space="preserve">
famisnar y colpensiones
</t>
        </r>
      </text>
    </comment>
    <comment ref="E31" authorId="1" shapeId="0" xr:uid="{00000000-0006-0000-0100-00000E000000}">
      <text>
        <r>
          <rPr>
            <b/>
            <sz val="9"/>
            <color indexed="81"/>
            <rFont val="Tahoma"/>
            <family val="2"/>
          </rPr>
          <t>USUARIO:</t>
        </r>
        <r>
          <rPr>
            <sz val="9"/>
            <color indexed="81"/>
            <rFont val="Tahoma"/>
            <family val="2"/>
          </rPr>
          <t xml:space="preserve">
famisnar y colpensiones
</t>
        </r>
      </text>
    </comment>
    <comment ref="E32" authorId="1" shapeId="0" xr:uid="{00000000-0006-0000-0100-00000F000000}">
      <text>
        <r>
          <rPr>
            <b/>
            <sz val="9"/>
            <color indexed="81"/>
            <rFont val="Tahoma"/>
            <family val="2"/>
          </rPr>
          <t>USUARIO:</t>
        </r>
        <r>
          <rPr>
            <sz val="9"/>
            <color indexed="81"/>
            <rFont val="Tahoma"/>
            <family val="2"/>
          </rPr>
          <t xml:space="preserve">
NUEVA EPS Y COLPENSIONES
</t>
        </r>
      </text>
    </comment>
    <comment ref="E37" authorId="1" shapeId="0" xr:uid="{00000000-0006-0000-0100-000010000000}">
      <text>
        <r>
          <rPr>
            <b/>
            <sz val="9"/>
            <color indexed="81"/>
            <rFont val="Tahoma"/>
            <family val="2"/>
          </rPr>
          <t>USUARIO:</t>
        </r>
        <r>
          <rPr>
            <sz val="9"/>
            <color indexed="81"/>
            <rFont val="Tahoma"/>
            <family val="2"/>
          </rPr>
          <t xml:space="preserve">
famisanar y colpensiones
</t>
        </r>
      </text>
    </comment>
    <comment ref="E41" authorId="1" shapeId="0" xr:uid="{00000000-0006-0000-0100-000011000000}">
      <text>
        <r>
          <rPr>
            <b/>
            <sz val="9"/>
            <color indexed="81"/>
            <rFont val="Tahoma"/>
            <family val="2"/>
          </rPr>
          <t>USUARIO:</t>
        </r>
        <r>
          <rPr>
            <sz val="9"/>
            <color indexed="81"/>
            <rFont val="Tahoma"/>
            <family val="2"/>
          </rPr>
          <t xml:space="preserve">
nueva eps y colpensiones</t>
        </r>
      </text>
    </comment>
    <comment ref="E45" authorId="1" shapeId="0" xr:uid="{00000000-0006-0000-0100-000012000000}">
      <text>
        <r>
          <rPr>
            <b/>
            <sz val="9"/>
            <color indexed="81"/>
            <rFont val="Tahoma"/>
            <family val="2"/>
          </rPr>
          <t>USUARIO:</t>
        </r>
        <r>
          <rPr>
            <sz val="9"/>
            <color indexed="81"/>
            <rFont val="Tahoma"/>
            <family val="2"/>
          </rPr>
          <t xml:space="preserve">
sanitas y colpensiones</t>
        </r>
      </text>
    </comment>
    <comment ref="K46" authorId="0" shapeId="0" xr:uid="{00000000-0006-0000-0100-000013000000}">
      <text>
        <r>
          <rPr>
            <b/>
            <sz val="9"/>
            <color indexed="81"/>
            <rFont val="Tahoma"/>
            <family val="2"/>
          </rPr>
          <t xml:space="preserve">FALTA ESTUDIO
</t>
        </r>
      </text>
    </comment>
    <comment ref="E51" authorId="1" shapeId="0" xr:uid="{00000000-0006-0000-0100-000014000000}">
      <text>
        <r>
          <rPr>
            <b/>
            <sz val="9"/>
            <color indexed="81"/>
            <rFont val="Tahoma"/>
            <family val="2"/>
          </rPr>
          <t>USUARIO:</t>
        </r>
        <r>
          <rPr>
            <sz val="9"/>
            <color indexed="81"/>
            <rFont val="Tahoma"/>
            <family val="2"/>
          </rPr>
          <t xml:space="preserve">
SALUD TOTAL Y PORVENIR</t>
        </r>
      </text>
    </comment>
    <comment ref="E57" authorId="1" shapeId="0" xr:uid="{00000000-0006-0000-0100-000015000000}">
      <text>
        <r>
          <rPr>
            <b/>
            <sz val="9"/>
            <color indexed="81"/>
            <rFont val="Tahoma"/>
            <family val="2"/>
          </rPr>
          <t>USUARIO:</t>
        </r>
        <r>
          <rPr>
            <sz val="9"/>
            <color indexed="81"/>
            <rFont val="Tahoma"/>
            <family val="2"/>
          </rPr>
          <t xml:space="preserve">
sanitas y colpensiones
</t>
        </r>
      </text>
    </comment>
    <comment ref="E58" authorId="1" shapeId="0" xr:uid="{00000000-0006-0000-0100-000016000000}">
      <text>
        <r>
          <rPr>
            <b/>
            <sz val="9"/>
            <color indexed="81"/>
            <rFont val="Tahoma"/>
            <family val="2"/>
          </rPr>
          <t>famisanar y porvenir</t>
        </r>
      </text>
    </comment>
    <comment ref="E65" authorId="1" shapeId="0" xr:uid="{00000000-0006-0000-0100-000017000000}">
      <text>
        <r>
          <rPr>
            <b/>
            <sz val="9"/>
            <color indexed="81"/>
            <rFont val="Tahoma"/>
            <family val="2"/>
          </rPr>
          <t>USUARIO:</t>
        </r>
        <r>
          <rPr>
            <sz val="9"/>
            <color indexed="81"/>
            <rFont val="Tahoma"/>
            <family val="2"/>
          </rPr>
          <t xml:space="preserve">
nueva eps y colpensiones
</t>
        </r>
      </text>
    </comment>
    <comment ref="E68" authorId="1" shapeId="0" xr:uid="{00000000-0006-0000-0100-000018000000}">
      <text>
        <r>
          <rPr>
            <b/>
            <sz val="9"/>
            <color indexed="81"/>
            <rFont val="Tahoma"/>
            <family val="2"/>
          </rPr>
          <t>USUARIO:</t>
        </r>
        <r>
          <rPr>
            <sz val="9"/>
            <color indexed="81"/>
            <rFont val="Tahoma"/>
            <family val="2"/>
          </rPr>
          <t xml:space="preserve">
sanitas y colpensiones</t>
        </r>
      </text>
    </comment>
    <comment ref="E70" authorId="1" shapeId="0" xr:uid="{00000000-0006-0000-0100-000019000000}">
      <text>
        <r>
          <rPr>
            <b/>
            <sz val="9"/>
            <color indexed="81"/>
            <rFont val="Tahoma"/>
            <family val="2"/>
          </rPr>
          <t>USUARIO:</t>
        </r>
        <r>
          <rPr>
            <sz val="9"/>
            <color indexed="81"/>
            <rFont val="Tahoma"/>
            <family val="2"/>
          </rPr>
          <t xml:space="preserve">
famisnar y colpensiones
</t>
        </r>
      </text>
    </comment>
    <comment ref="E71" authorId="1" shapeId="0" xr:uid="{00000000-0006-0000-0100-00001A000000}">
      <text>
        <r>
          <rPr>
            <b/>
            <sz val="9"/>
            <color indexed="81"/>
            <rFont val="Tahoma"/>
            <family val="2"/>
          </rPr>
          <t>USUARIO:</t>
        </r>
        <r>
          <rPr>
            <sz val="9"/>
            <color indexed="81"/>
            <rFont val="Tahoma"/>
            <family val="2"/>
          </rPr>
          <t xml:space="preserve">
famisnar y colpensiones
</t>
        </r>
      </text>
    </comment>
    <comment ref="E73" authorId="1" shapeId="0" xr:uid="{00000000-0006-0000-0100-00001B000000}">
      <text>
        <r>
          <rPr>
            <b/>
            <sz val="9"/>
            <color indexed="81"/>
            <rFont val="Tahoma"/>
            <family val="2"/>
          </rPr>
          <t>USUARIO:</t>
        </r>
        <r>
          <rPr>
            <sz val="9"/>
            <color indexed="81"/>
            <rFont val="Tahoma"/>
            <family val="2"/>
          </rPr>
          <t xml:space="preserve">
famisanar y colpensiones
</t>
        </r>
      </text>
    </comment>
    <comment ref="E74" authorId="1" shapeId="0" xr:uid="{00000000-0006-0000-0100-00001C000000}">
      <text>
        <r>
          <rPr>
            <b/>
            <sz val="9"/>
            <color indexed="81"/>
            <rFont val="Tahoma"/>
            <family val="2"/>
          </rPr>
          <t>USUARIO:</t>
        </r>
        <r>
          <rPr>
            <sz val="9"/>
            <color indexed="81"/>
            <rFont val="Tahoma"/>
            <family val="2"/>
          </rPr>
          <t xml:space="preserve">
famisanar y colfondos
</t>
        </r>
      </text>
    </comment>
    <comment ref="E76" authorId="1" shapeId="0" xr:uid="{00000000-0006-0000-0100-00001D000000}">
      <text>
        <r>
          <rPr>
            <b/>
            <sz val="9"/>
            <color indexed="81"/>
            <rFont val="Tahoma"/>
            <family val="2"/>
          </rPr>
          <t>USUARIO:</t>
        </r>
        <r>
          <rPr>
            <sz val="9"/>
            <color indexed="81"/>
            <rFont val="Tahoma"/>
            <family val="2"/>
          </rPr>
          <t xml:space="preserve">
FAMISANAR Y PORVENIR</t>
        </r>
      </text>
    </comment>
    <comment ref="E79" authorId="1" shapeId="0" xr:uid="{00000000-0006-0000-0100-00001E000000}">
      <text>
        <r>
          <rPr>
            <b/>
            <sz val="9"/>
            <color indexed="81"/>
            <rFont val="Tahoma"/>
            <family val="2"/>
          </rPr>
          <t>USUARIO:</t>
        </r>
        <r>
          <rPr>
            <sz val="9"/>
            <color indexed="81"/>
            <rFont val="Tahoma"/>
            <family val="2"/>
          </rPr>
          <t xml:space="preserve">
famisanar y porvenir</t>
        </r>
      </text>
    </comment>
    <comment ref="E80" authorId="1" shapeId="0" xr:uid="{00000000-0006-0000-0100-00001F000000}">
      <text>
        <r>
          <rPr>
            <b/>
            <sz val="9"/>
            <color indexed="81"/>
            <rFont val="Tahoma"/>
            <family val="2"/>
          </rPr>
          <t>USUARIO:</t>
        </r>
        <r>
          <rPr>
            <sz val="9"/>
            <color indexed="81"/>
            <rFont val="Tahoma"/>
            <family val="2"/>
          </rPr>
          <t xml:space="preserve">
famisanar y colpensiones
</t>
        </r>
      </text>
    </comment>
    <comment ref="E82" authorId="1" shapeId="0" xr:uid="{00000000-0006-0000-0100-000020000000}">
      <text>
        <r>
          <rPr>
            <b/>
            <sz val="9"/>
            <color indexed="81"/>
            <rFont val="Tahoma"/>
            <family val="2"/>
          </rPr>
          <t>USUARIO:</t>
        </r>
        <r>
          <rPr>
            <sz val="9"/>
            <color indexed="81"/>
            <rFont val="Tahoma"/>
            <family val="2"/>
          </rPr>
          <t xml:space="preserve">
famisnar y colpensiones
</t>
        </r>
      </text>
    </comment>
    <comment ref="E83" authorId="1" shapeId="0" xr:uid="{00000000-0006-0000-0100-000021000000}">
      <text>
        <r>
          <rPr>
            <b/>
            <sz val="9"/>
            <color indexed="81"/>
            <rFont val="Tahoma"/>
            <family val="2"/>
          </rPr>
          <t>USUARIO:</t>
        </r>
        <r>
          <rPr>
            <sz val="9"/>
            <color indexed="81"/>
            <rFont val="Tahoma"/>
            <family val="2"/>
          </rPr>
          <t xml:space="preserve">
famisnar y colpensiones
</t>
        </r>
      </text>
    </comment>
    <comment ref="E84" authorId="1" shapeId="0" xr:uid="{00000000-0006-0000-0100-000022000000}">
      <text>
        <r>
          <rPr>
            <b/>
            <sz val="9"/>
            <color indexed="81"/>
            <rFont val="Tahoma"/>
            <family val="2"/>
          </rPr>
          <t>USUARIO:</t>
        </r>
        <r>
          <rPr>
            <sz val="9"/>
            <color indexed="81"/>
            <rFont val="Tahoma"/>
            <family val="2"/>
          </rPr>
          <t xml:space="preserve">
NUEVA EPS Y COLPENSIONES
</t>
        </r>
      </text>
    </comment>
    <comment ref="E87" authorId="1" shapeId="0" xr:uid="{00000000-0006-0000-0100-000023000000}">
      <text>
        <r>
          <rPr>
            <b/>
            <sz val="9"/>
            <color indexed="81"/>
            <rFont val="Tahoma"/>
            <family val="2"/>
          </rPr>
          <t>USUARIO:</t>
        </r>
        <r>
          <rPr>
            <sz val="9"/>
            <color indexed="81"/>
            <rFont val="Tahoma"/>
            <family val="2"/>
          </rPr>
          <t xml:space="preserve">
famisanar y colpensiones
</t>
        </r>
      </text>
    </comment>
    <comment ref="E90" authorId="1" shapeId="0" xr:uid="{00000000-0006-0000-0100-000024000000}">
      <text>
        <r>
          <rPr>
            <b/>
            <sz val="9"/>
            <color indexed="81"/>
            <rFont val="Tahoma"/>
            <family val="2"/>
          </rPr>
          <t>USUARIO:</t>
        </r>
        <r>
          <rPr>
            <sz val="9"/>
            <color indexed="81"/>
            <rFont val="Tahoma"/>
            <family val="2"/>
          </rPr>
          <t xml:space="preserve">
nueva eps y colpensiones</t>
        </r>
      </text>
    </comment>
    <comment ref="K92" authorId="0" shapeId="0" xr:uid="{00000000-0006-0000-0100-000025000000}">
      <text>
        <r>
          <rPr>
            <b/>
            <sz val="9"/>
            <color indexed="81"/>
            <rFont val="Tahoma"/>
            <family val="2"/>
          </rPr>
          <t xml:space="preserve">FALTA ESTUDIO
</t>
        </r>
      </text>
    </comment>
    <comment ref="E101" authorId="1" shapeId="0" xr:uid="{00000000-0006-0000-0100-000026000000}">
      <text>
        <r>
          <rPr>
            <b/>
            <sz val="9"/>
            <color indexed="81"/>
            <rFont val="Tahoma"/>
            <family val="2"/>
          </rPr>
          <t>USUARIO:</t>
        </r>
        <r>
          <rPr>
            <sz val="9"/>
            <color indexed="81"/>
            <rFont val="Tahoma"/>
            <family val="2"/>
          </rPr>
          <t xml:space="preserve">
sanitas y colpensiones</t>
        </r>
      </text>
    </comment>
    <comment ref="K130" authorId="1" shapeId="0" xr:uid="{00000000-0006-0000-0100-000027000000}">
      <text>
        <r>
          <rPr>
            <b/>
            <sz val="9"/>
            <color indexed="81"/>
            <rFont val="Tahoma"/>
            <family val="2"/>
          </rPr>
          <t>USUARIO:</t>
        </r>
        <r>
          <rPr>
            <sz val="9"/>
            <color indexed="81"/>
            <rFont val="Tahoma"/>
            <family val="2"/>
          </rPr>
          <t xml:space="preserve">
FALTA LLEGUE ORIGINA</t>
        </r>
      </text>
    </comment>
    <comment ref="O166" authorId="0" shapeId="0" xr:uid="{00000000-0006-0000-0100-000028000000}">
      <text>
        <r>
          <rPr>
            <b/>
            <sz val="9"/>
            <color indexed="81"/>
            <rFont val="Tahoma"/>
            <family val="2"/>
          </rPr>
          <t>Sara Maria Avila Ramirez:</t>
        </r>
        <r>
          <rPr>
            <sz val="9"/>
            <color indexed="81"/>
            <rFont val="Tahoma"/>
            <family val="2"/>
          </rPr>
          <t xml:space="preserve">
ojo cambia objeto y activicades</t>
        </r>
      </text>
    </comment>
    <comment ref="K167" authorId="1" shapeId="0" xr:uid="{00000000-0006-0000-0100-000029000000}">
      <text>
        <r>
          <rPr>
            <b/>
            <sz val="9"/>
            <color indexed="81"/>
            <rFont val="Tahoma"/>
            <family val="2"/>
          </rPr>
          <t>USUARIO:</t>
        </r>
        <r>
          <rPr>
            <sz val="9"/>
            <color indexed="81"/>
            <rFont val="Tahoma"/>
            <family val="2"/>
          </rPr>
          <t xml:space="preserve">
quedan encima escritorio pendiente firma original  y poliza y registro
</t>
        </r>
      </text>
    </comment>
    <comment ref="E169" authorId="1" shapeId="0" xr:uid="{00000000-0006-0000-0100-00002A000000}">
      <text>
        <r>
          <rPr>
            <b/>
            <sz val="9"/>
            <color indexed="81"/>
            <rFont val="Tahoma"/>
            <family val="2"/>
          </rPr>
          <t>USUARIO:</t>
        </r>
        <r>
          <rPr>
            <sz val="9"/>
            <color indexed="81"/>
            <rFont val="Tahoma"/>
            <family val="2"/>
          </rPr>
          <t xml:space="preserve">
sanitas y colpensiones</t>
        </r>
      </text>
    </comment>
    <comment ref="B182" authorId="1" shapeId="0" xr:uid="{00000000-0006-0000-0100-00002B000000}">
      <text>
        <r>
          <rPr>
            <b/>
            <sz val="9"/>
            <color indexed="81"/>
            <rFont val="Tahoma"/>
            <family val="2"/>
          </rPr>
          <t>USUARIO:</t>
        </r>
        <r>
          <rPr>
            <sz val="9"/>
            <color indexed="81"/>
            <rFont val="Tahoma"/>
            <family val="2"/>
          </rPr>
          <t xml:space="preserve">
SIGEP</t>
        </r>
      </text>
    </comment>
    <comment ref="B183" authorId="1" shapeId="0" xr:uid="{00000000-0006-0000-0100-00002C000000}">
      <text>
        <r>
          <rPr>
            <b/>
            <sz val="9"/>
            <color indexed="81"/>
            <rFont val="Tahoma"/>
            <family val="2"/>
          </rPr>
          <t>USUARIO:</t>
        </r>
        <r>
          <rPr>
            <sz val="9"/>
            <color indexed="81"/>
            <rFont val="Tahoma"/>
            <family val="2"/>
          </rPr>
          <t xml:space="preserve">
sigep contrato</t>
        </r>
      </text>
    </comment>
    <comment ref="B184" authorId="1" shapeId="0" xr:uid="{00000000-0006-0000-0100-00002D000000}">
      <text>
        <r>
          <rPr>
            <b/>
            <sz val="9"/>
            <color indexed="81"/>
            <rFont val="Tahoma"/>
            <family val="2"/>
          </rPr>
          <t>USUARIO:</t>
        </r>
        <r>
          <rPr>
            <sz val="9"/>
            <color indexed="81"/>
            <rFont val="Tahoma"/>
            <family val="2"/>
          </rPr>
          <t xml:space="preserve">
sigep contrato</t>
        </r>
      </text>
    </comment>
    <comment ref="B185" authorId="1" shapeId="0" xr:uid="{00000000-0006-0000-0100-00002E000000}">
      <text>
        <r>
          <rPr>
            <b/>
            <sz val="9"/>
            <color indexed="81"/>
            <rFont val="Tahoma"/>
            <family val="2"/>
          </rPr>
          <t>USUARIO:</t>
        </r>
        <r>
          <rPr>
            <sz val="9"/>
            <color indexed="81"/>
            <rFont val="Tahoma"/>
            <family val="2"/>
          </rPr>
          <t xml:space="preserve">
contrato sigep</t>
        </r>
      </text>
    </comment>
    <comment ref="B186" authorId="1" shapeId="0" xr:uid="{00000000-0006-0000-0100-00002F000000}">
      <text>
        <r>
          <rPr>
            <b/>
            <sz val="9"/>
            <color indexed="81"/>
            <rFont val="Tahoma"/>
            <family val="2"/>
          </rPr>
          <t>USUARIO:</t>
        </r>
        <r>
          <rPr>
            <sz val="9"/>
            <color indexed="81"/>
            <rFont val="Tahoma"/>
            <family val="2"/>
          </rPr>
          <t xml:space="preserve">
CONTRATO SIGEP
</t>
        </r>
      </text>
    </comment>
    <comment ref="B187" authorId="1" shapeId="0" xr:uid="{00000000-0006-0000-0100-000030000000}">
      <text>
        <r>
          <rPr>
            <b/>
            <sz val="9"/>
            <color indexed="81"/>
            <rFont val="Tahoma"/>
            <family val="2"/>
          </rPr>
          <t>USUARIO:</t>
        </r>
        <r>
          <rPr>
            <sz val="9"/>
            <color indexed="81"/>
            <rFont val="Tahoma"/>
            <family val="2"/>
          </rPr>
          <t xml:space="preserve">
contrato sigep</t>
        </r>
      </text>
    </comment>
    <comment ref="B188" authorId="1" shapeId="0" xr:uid="{00000000-0006-0000-0100-000031000000}">
      <text>
        <r>
          <rPr>
            <b/>
            <sz val="9"/>
            <color indexed="81"/>
            <rFont val="Tahoma"/>
            <family val="2"/>
          </rPr>
          <t xml:space="preserve">USUARIO:contrato sigep
</t>
        </r>
        <r>
          <rPr>
            <sz val="9"/>
            <color indexed="81"/>
            <rFont val="Tahoma"/>
            <family val="2"/>
          </rPr>
          <t xml:space="preserve">
</t>
        </r>
      </text>
    </comment>
    <comment ref="Z214" authorId="0" shapeId="0" xr:uid="{00000000-0006-0000-0100-000032000000}">
      <text>
        <r>
          <rPr>
            <b/>
            <sz val="9"/>
            <color indexed="81"/>
            <rFont val="Tahoma"/>
            <family val="2"/>
          </rPr>
          <t>ADICION No 01 DE 2020 SE SUBIO AL SECOP 1 EL DIA 01 DE DICIEMBRE DE 2020 PORQUE HASTA ESE DIA LA SRA DORIS ALLEGO EL DOCUMENTO FIRMADO POR  EL CONTRATISTA PUES SE ENCUENTRA HOSPITALIZADO.</t>
        </r>
      </text>
    </comment>
    <comment ref="K284" authorId="0" shapeId="0" xr:uid="{00000000-0006-0000-0100-000033000000}">
      <text>
        <r>
          <rPr>
            <b/>
            <sz val="9"/>
            <color indexed="81"/>
            <rFont val="Tahoma"/>
            <family val="2"/>
          </rPr>
          <t xml:space="preserve">FALTA ESTUDIO
</t>
        </r>
      </text>
    </comment>
  </commentList>
</comments>
</file>

<file path=xl/sharedStrings.xml><?xml version="1.0" encoding="utf-8"?>
<sst xmlns="http://schemas.openxmlformats.org/spreadsheetml/2006/main" count="3029" uniqueCount="1411">
  <si>
    <t>NÚMERO DE CONTRATO</t>
  </si>
  <si>
    <t>FECHA SUSCRIPCIÓN CONTRATO</t>
  </si>
  <si>
    <t>OBJETO DEL CONTRATO</t>
  </si>
  <si>
    <t>VALOR INICIAL DEL CONTRATO (En pesos)</t>
  </si>
  <si>
    <t>CONTRATISTA : NÚMERO DE CÉDULA o RUT</t>
  </si>
  <si>
    <t>CONTRATISTA : NÚMERO DEL NIT</t>
  </si>
  <si>
    <t>CONTRATISTA : DÍGITO DE VERIFICACIÓN (NIT o RUT)</t>
  </si>
  <si>
    <t>CONTRATISTA : NOMBRE COMPLETO</t>
  </si>
  <si>
    <t>SUPERVISOR : NÚMERO DE CÉDULA o RUT</t>
  </si>
  <si>
    <t>SUPERVISOR : NOMBRE COMPLETO</t>
  </si>
  <si>
    <t>PLAZO DEL CONTRATO</t>
  </si>
  <si>
    <t>ANTICIPOS o PAGO ANTICIPADO : VALOR TOTAL</t>
  </si>
  <si>
    <t>ADICIONES : VALOR TOTAL</t>
  </si>
  <si>
    <t>FECHA INICIO CONTRATO</t>
  </si>
  <si>
    <t>FECHA TERMINACIÓN CONTRATO</t>
  </si>
  <si>
    <t>FECHA LIQUIDACIÓN CONTRATO</t>
  </si>
  <si>
    <t>OBSERVACIONES</t>
  </si>
  <si>
    <t/>
  </si>
  <si>
    <t>1 DV 0</t>
  </si>
  <si>
    <t>1 PERSONA NATURAL</t>
  </si>
  <si>
    <t>1 NIT</t>
  </si>
  <si>
    <t>2 DV 1</t>
  </si>
  <si>
    <t>2 PERSONA JURÍDICA</t>
  </si>
  <si>
    <t>2 RUT - REGISTRO ÚNICO TRIBUTARIO</t>
  </si>
  <si>
    <t>3 DV 2</t>
  </si>
  <si>
    <t>3 P JURÍDICA - UNIÓN TEMPORAL o CONSORCIO</t>
  </si>
  <si>
    <t>3 CÉDULA DE CIUDADANÍA</t>
  </si>
  <si>
    <t>4 DV 3</t>
  </si>
  <si>
    <t>4 NO SE DILIGENCIA INFORMACIÓN PARA ESTE FORMULARIO EN ESTE PERÍODO DE REPORTE</t>
  </si>
  <si>
    <t>4 CÉDULA DE EXTRANJERÍA</t>
  </si>
  <si>
    <t>5 DV 4</t>
  </si>
  <si>
    <t>5 NO SE DILIGENCIA INFORMACIÓN PARA ESTE FORMULARIO EN ESTE PERÍODO DE REPORTE</t>
  </si>
  <si>
    <t>6 DV 5</t>
  </si>
  <si>
    <t>7 DV 6</t>
  </si>
  <si>
    <t>8 DV 7</t>
  </si>
  <si>
    <t>9 DV 8</t>
  </si>
  <si>
    <t>10 DV 9</t>
  </si>
  <si>
    <t>FERNANDO ARTURO TORRES JIMENEZ</t>
  </si>
  <si>
    <t>CDP</t>
  </si>
  <si>
    <t>FECHA CDP</t>
  </si>
  <si>
    <t>30.09.44001</t>
  </si>
  <si>
    <t>30.09.44002</t>
  </si>
  <si>
    <t>30.09.44003</t>
  </si>
  <si>
    <t>30.09.44004</t>
  </si>
  <si>
    <t>30.09.44005</t>
  </si>
  <si>
    <t>30.09.44006</t>
  </si>
  <si>
    <t>30.09.44007</t>
  </si>
  <si>
    <t>30.09.44008</t>
  </si>
  <si>
    <t>30.09.44009</t>
  </si>
  <si>
    <t>30.09.44010</t>
  </si>
  <si>
    <t>30.09.44011</t>
  </si>
  <si>
    <t>30.09.44012</t>
  </si>
  <si>
    <t>30.09.44013</t>
  </si>
  <si>
    <t>30.09.44014</t>
  </si>
  <si>
    <t>30.09.44015</t>
  </si>
  <si>
    <t>30.09.44016</t>
  </si>
  <si>
    <t>30.09.44017</t>
  </si>
  <si>
    <t>30.09.44018</t>
  </si>
  <si>
    <t>30.09.44019</t>
  </si>
  <si>
    <t>30.09.44020</t>
  </si>
  <si>
    <t>30.09.44021</t>
  </si>
  <si>
    <t>30.09.44022</t>
  </si>
  <si>
    <t>30.09.44023</t>
  </si>
  <si>
    <t>30.09.44028</t>
  </si>
  <si>
    <t>30.09.44029</t>
  </si>
  <si>
    <t>30.09.44031</t>
  </si>
  <si>
    <t>30.09.44032</t>
  </si>
  <si>
    <t>30.09.44033</t>
  </si>
  <si>
    <t>30.09.44034</t>
  </si>
  <si>
    <t>30.09.44035</t>
  </si>
  <si>
    <t>30.09.44036</t>
  </si>
  <si>
    <t>30.09.44037</t>
  </si>
  <si>
    <t>30.09.44038</t>
  </si>
  <si>
    <t>30.09.44039</t>
  </si>
  <si>
    <t>30.09.44040</t>
  </si>
  <si>
    <t>30.09.44041</t>
  </si>
  <si>
    <t>30.09.44042</t>
  </si>
  <si>
    <t>30.09.44043</t>
  </si>
  <si>
    <t>30.09.44044</t>
  </si>
  <si>
    <t>30.09.44045</t>
  </si>
  <si>
    <t>30.09.44046</t>
  </si>
  <si>
    <t>30.09.44047</t>
  </si>
  <si>
    <t>30.09.44048</t>
  </si>
  <si>
    <t>30.09.44049</t>
  </si>
  <si>
    <t>30.09.44050</t>
  </si>
  <si>
    <t>30.09.44051</t>
  </si>
  <si>
    <t>30.09.44052</t>
  </si>
  <si>
    <t>30.09.44053</t>
  </si>
  <si>
    <t>30.09.44054</t>
  </si>
  <si>
    <t>30.09.44055</t>
  </si>
  <si>
    <t>30.09.44056</t>
  </si>
  <si>
    <t>30.09.44057</t>
  </si>
  <si>
    <t>30.09.44058</t>
  </si>
  <si>
    <t>30.09.44059</t>
  </si>
  <si>
    <t>30.09.44060</t>
  </si>
  <si>
    <t>30.09.44061</t>
  </si>
  <si>
    <t>30.09.44062</t>
  </si>
  <si>
    <t>30.09.44063</t>
  </si>
  <si>
    <t>30.09.44064</t>
  </si>
  <si>
    <t>30.09.44065</t>
  </si>
  <si>
    <t>30.09.44066</t>
  </si>
  <si>
    <t>30.09.44067</t>
  </si>
  <si>
    <t>30.09.44068</t>
  </si>
  <si>
    <t>30.09.44069</t>
  </si>
  <si>
    <t>30.09.44070</t>
  </si>
  <si>
    <t>30.09.44071</t>
  </si>
  <si>
    <t>30.09.44072</t>
  </si>
  <si>
    <t>30.09.44073</t>
  </si>
  <si>
    <t>30.09.44074</t>
  </si>
  <si>
    <t>30.09.44075</t>
  </si>
  <si>
    <t>30.09.44076</t>
  </si>
  <si>
    <t>30.09.44077</t>
  </si>
  <si>
    <t>30.09.44078</t>
  </si>
  <si>
    <t>30.09.44079</t>
  </si>
  <si>
    <t>30.09.44080</t>
  </si>
  <si>
    <t>30.09.44081</t>
  </si>
  <si>
    <t>30.09.44082</t>
  </si>
  <si>
    <t>30.09.44083</t>
  </si>
  <si>
    <t>30.09.44084</t>
  </si>
  <si>
    <t>30.09.44085</t>
  </si>
  <si>
    <t>30.09.44086</t>
  </si>
  <si>
    <t>30.09.44087</t>
  </si>
  <si>
    <t>30.09.44088</t>
  </si>
  <si>
    <t>30.09.44089</t>
  </si>
  <si>
    <t>30.09.44090</t>
  </si>
  <si>
    <t>30.09.44091</t>
  </si>
  <si>
    <t>30.09.44092</t>
  </si>
  <si>
    <t>30.09.44093</t>
  </si>
  <si>
    <t>30.09.44094</t>
  </si>
  <si>
    <t>30.09.44095</t>
  </si>
  <si>
    <t>30.09.44096</t>
  </si>
  <si>
    <t>30.09.44097</t>
  </si>
  <si>
    <t>30.09.44098</t>
  </si>
  <si>
    <t>30.09.44099</t>
  </si>
  <si>
    <t>30.09.44100</t>
  </si>
  <si>
    <t>30.09.44101</t>
  </si>
  <si>
    <t>30.09.44102</t>
  </si>
  <si>
    <t>30.09.44103</t>
  </si>
  <si>
    <t>30.09.44104</t>
  </si>
  <si>
    <t>30.09.44105</t>
  </si>
  <si>
    <t>30.09.44106</t>
  </si>
  <si>
    <t>30.09.44107</t>
  </si>
  <si>
    <t>30.09.44108</t>
  </si>
  <si>
    <t>30.09.44109</t>
  </si>
  <si>
    <t>30.09.44110</t>
  </si>
  <si>
    <t>30.09.44111</t>
  </si>
  <si>
    <t>30.09.44112</t>
  </si>
  <si>
    <t>30.09.44113</t>
  </si>
  <si>
    <t>30.09.44114</t>
  </si>
  <si>
    <t>30.09.44115</t>
  </si>
  <si>
    <t>30.09.44116</t>
  </si>
  <si>
    <t>30.09.44117</t>
  </si>
  <si>
    <t>30.09.44118</t>
  </si>
  <si>
    <t>30.09.44119</t>
  </si>
  <si>
    <t>30.09.44120</t>
  </si>
  <si>
    <t>30.09.44121</t>
  </si>
  <si>
    <t>30.09.44122</t>
  </si>
  <si>
    <t>30.09.44123</t>
  </si>
  <si>
    <t>30.09.44124</t>
  </si>
  <si>
    <t>PRESTAR SERVICIOS PROFESIONALES COMO MÉDICO GENERAL, EN LOS DIFERENTES SERVICIOS DE SALUD QUE EL SANATORIO DE AGUA DE DIOS E.S.E., TIENE HABILITADOS.</t>
  </si>
  <si>
    <t>PRESTAR SERVICIOS DE APOYO PROFESIONAL EN BACTERIOLOGÍA EN EL LABORATORIO CLÍNICO DEL SANATORIO DE AGUA DE DIOS E.S.E.</t>
  </si>
  <si>
    <t>PRESTAR SERVICIOS TÉCNICOS DE APOYO EN LA REALIZACIÓN DE ACTIVIDADES DE AUXILIAR DE FARMACIA EN EL SANATORIO DE AGUA DE DIOS E.S.E.</t>
  </si>
  <si>
    <t>PRESTAR SERVICIOS TÉCNICOS DE APOYO  COMO AUXILIAR  DE FACTURACIÓN DEL SANATORIO DE AGUA DE DIOS E.S.E.</t>
  </si>
  <si>
    <t>PRESTAR SERVICIOS TÉCNICOS DE APOYO ASISTENCIAL EN LA REALIZACIÓN DE ACTIVIDADES DE AUXILIAR DE ENFERMERÍA DE REFERENCIA Y CONTRARREFERENCIA, EN EL SANATORIO DE AGUA DE DIOS E.S.E.</t>
  </si>
  <si>
    <t>PRESTAR SERVICIOS TÉCNICOS DE APOYO ASISTENCIAL EN LA REALIZACIÓN DE ACTIVIDADES DE AUXILIAR DE ENFERMERÍA EN EL SANATORIO DE AGUA DE DIOS E.S.E.</t>
  </si>
  <si>
    <t>PRESTAR SERVICIOS PROFESIONALES COMO MÉDICO GENERAL, EN LOS DIFERENTES SERVICIOS DE SALUD QUE TIENE HABILITADOS EL SANATORIO DE AGUA DE DIOS E.S.E.</t>
  </si>
  <si>
    <t>PRESTAR SERVICIOS TÉCNICOS DE APOYO EN LA REALIZACION DE ACTIVIDADES DE REGENTE DE FARMACIA EN EL SANATORIO DE AGUA DE DIOS E.S.E.</t>
  </si>
  <si>
    <t>PRESTAR SERVICIOS PROFESIONALES DE APOYO EN LA REALIZACIÓN DE ACTIVIDADES DE ENFERMERÍA EN EL SANATORIO DE AGUA DE DIOS E.S.E.</t>
  </si>
  <si>
    <t>PRESTAR SERVICIOS  PROFESIONALES DE APOYO ESPECIALIZADO EN EPIDEMIOLOGÍA Y DE APOYO A LA GESTIÓN DE ACTIVIDADES ADMINISTRATIVAS EN EL SANATORIO DE AGUA DE DIOS E.S.E.</t>
  </si>
  <si>
    <t>PRESTAR SERVICIOS PROFESIONALES ESPECIALIZADOS EN PEDIATRÍA EN EL SANATORIO DE AGUA DE DIOS E.S.E.</t>
  </si>
  <si>
    <t>PRESTAR SERVICIOS DE AUXILIAR DE APOYO EN LA GESTIÓN ARCHIVISTICA DEL SANATORIO DE AGUA DE DIOS ESE.</t>
  </si>
  <si>
    <t>PRESTAR SERVICIOS DE AUXILIAR DE APOYO A LA GESTIÓN ADMINISTRATIVA DEL ALMACEN GENERAL Y ECONOMATO DEL SANATORIO DE AGUA DE DIOS ESE.</t>
  </si>
  <si>
    <t>PRESTAR SERVICIOS DE APOYO  PROFESIONAL EN FISIOTERAPIA EN EL SANATORIO DE AGUA DE DIOS E.S.E.</t>
  </si>
  <si>
    <t>PRESTAR SERVICIOS DE APOYO AL SISTEMA DE INFORMACIÓN Y ATENCIÓN AL USUARIO (SIAU) Y SERVICIOS COMO PROFESIONAL EN PSICOLOGÍA EN EL SANATORIO DE AGUA DE DIOS E.S.E.</t>
  </si>
  <si>
    <t>PRESTAR SERVICIOS DE APOYO PROFESIONAL PARA EJECUCIÓN DE ACTIVIDADES DE CONSULTA DE NUTRICIÓN AMBULATORIA EN EL SANATORIO DE AGUA DE DIOS E.S.E.</t>
  </si>
  <si>
    <t>PRESTAR SERVICIOS DE APOYO ESPECIALIZADO EN SOPORTE TI EN REORGANIZACIÓN Y ACTUALIZACIÓN DEL SITIO WEB INSTITUCIONAL, GESTIÓN DOCUMENTAL ORFEO Y  APOYO EN LA FORMULACIÓN Y  DE PROYECTOS DE INVERSIÓN EN EL SANATORIO DE AGUA DE DIOS E.S.E.</t>
  </si>
  <si>
    <t>PRESTAR SERVICIOS PROFESIONALES DE ENFERMERÍA  PARA APOYAR EL PROGRAMA DEPARTAMENTAL DE TUBERCULOSIS Y LEPRA DE LA SECRETARIA DE SALUD DE CUNDINAMARCA, CON ACCIONES QUE DEN CUMPLIMIENTO A LAS METAS PARA LA PREVENCIÓN, ATENCIÓN Y CONTROL DE LA TUBERCULOSIS Y LA ENFERMEDAD DE HANSEN.</t>
  </si>
  <si>
    <t>PRESTAR SERVICIOS PROFESIONALES DE BACTERIOLOGÍA PARA APOYAR EL PROGRAMA DEPARTAMENTAL DE TUBERCULOSIS Y LEPRA DE LA SECRETARIA DE SALUD DE CUNDINAMARCA, CON ACCIONES QUE DEN CUMPLIMIENTO A LAS METAS PARA LA PREVENCIÓN, ATENCIÓN Y CONTROL DE LA TUBERCULOSIS Y LA ENFERMEDAD DE HANSEN.</t>
  </si>
  <si>
    <t>PRESTAR SERVICIOS PROFESIONALES DE ENFERMERÍA  PARA APOYAR EL PROGRAMA DEPARTAMENTAL DE TUBERCULOSIS Y LEPRA DE LA SECRETARIA DE SALUD DE CUNDINAMARCA, CON ACCIONES QUE DEN CUMPLIMIENTO A LAS METAS PARA LA PREVENCIÓN, ATENCIÓN Y CONTROL DE LA TUBERCULOSIS Y LA ENFERMEDAD DE HANSEN</t>
  </si>
  <si>
    <t>PRESTAR SERVICIOS PROFESIONALES COMO MÉDICO CON ESPECIALIDAD EN INFECTOLOGÍA, PARA APOYAR LAS ACCIONES DE ANÁLISIS DE CASOS DIFÍCILES DE TUBERCULOSIS CON FARMACORESISTENCIA, VIH/SIDA, TB INFANTIL Y HANSEN, REQUERIDOS POR EL CONTRATO INTERADMINISTRATIVO. 644-2019 CON LA SECRETARIA DE SALUD DE CUNDINAMARCA.</t>
  </si>
  <si>
    <t>PRESTAR SERVICIOS PROFESIONALES DE APOYO JURÍDICO Y DE REPRESENTACIÓN JUDICIAL Y EXTRAJUDICIAL EN LOS QUE SEA PARTE EL SANATORIO DE AGUA DE DIOS E.SE.</t>
  </si>
  <si>
    <t>PRESTAR SERVICIOS PROFESIONALES DE REVISORIA FISCAL EN EL SANATORIO DE AGUA DE DIOS ESE</t>
  </si>
  <si>
    <t>PRESTAR SERVICIOS TÉCNICOS COMO INSTRUCTORA DE MANUALIDADES EN LOS ALBERGUES SAN VICENTE, BOYACÁ Y OSPINA PÉREZ DEL SANATORIO DE AGUA DE DIOS E.S.E.</t>
  </si>
  <si>
    <t xml:space="preserve"> PRESTAR SERVICIOS TÉCNICOS DE APOYO PARA DESARROLLAR ACTIVIDADES DE  ORIENTACIÓN EN ARTES Y PROYECTOS PRODUCTIVOS A LOS PACIENTES HANSEN ALBERGADOS Y EXTERNOS DEL SANATORIO DE AGUA DE DIOS E.S.E.</t>
  </si>
  <si>
    <t>PRESTACIÓN DE SERVICIOS PROFESIONALES DE APOYO A LAS ACTIVIDADES ADMINISTRATIVAS EN EL SANATORIO DE AGUA DE DIOS, EMPRESA SOCIAL DEL ESTADO, Y A LA UNIDAD DE APOYO AL PROCESO DE COSTOS.</t>
  </si>
  <si>
    <t>PRESTAR SERVICIOS TÉCNICOS DE APOYO ADMINISTRATIVO A LAS ACTIVIDADES DE REFERENCIA Y CONTRARREFERENCIA DEL SANATORIO DE AGUA DE DIOS E.S.E</t>
  </si>
  <si>
    <t>PRESTACION DE SERVICIOS TÉCNICOS DE APOYO ADMINISTRATIVO A LAS ACTIVIDADES DE LOS PROGRAMAS DE PROTECCIÓN ESPECÍFICA Y DETECCIÓN TEMPRANA DEL SANATORIO DE AGUA DE DIOS E.S.E. Y ATENCIÓN AL USUARIO.</t>
  </si>
  <si>
    <t>PRESTAR SERVICIOS DE APOYO A LA GESTIÓN ADMINISTRATIVA DE LA COORDINACIÓN ASISTENCIAL DEL SANATORIO DE AGUA DE DIOS ESE.</t>
  </si>
  <si>
    <t>PRESTAR SERVICIOS  PROFESIONALES DE APOYO A LA GESTION JURIDICA EN EL SANATORIO DE AGUA DE DIOS ESE</t>
  </si>
  <si>
    <t>PRESTACIÓN DE SERVICIOS TÉCNICOS REQUERIDOS PARA DESARROLLAR ACTIVIDADES DE APOYO ADMINISTRATIVO PARA EL SISTEMA DE CONTROL INTERNO EN EL SANATORIO DE AGUA DE DIOS E.S.E.</t>
  </si>
  <si>
    <t>PRESTAR SERVICIOS PROFESIONALES DE APOYO A LA GESTIÓN, SEGUIMIENTO, MEDICIÓN, EVALUACIÓN Y ACOMPAÑAMIENTO AL SISTEMA DE CONTROL INTERNO DEL SANATORIO DE AGUA DE DIOS.</t>
  </si>
  <si>
    <t>Prestar servicios de radioprotección en lectura de dosímetros para trabajadores expuestos a radiaciones ionizantes del Sanatorio de Agua de Dios E.S.E.</t>
  </si>
  <si>
    <t>PRESTAR SERVICIOS DE LECTURA E INTERPRETACIÓN  DE RADIOGRAFÍAS Y ELECTROCARDIOGRAMAS  EN LA MODALIDAD DE TELEMEDICINA, A LOS PACIENTES DEL SANATORIO DE AGUA DE DIOS E.S.E</t>
  </si>
  <si>
    <t>PRESTAR SERVICIOS DE LABORATORIO CLÍNICO, LABORATORIO DE CITOLOGÍAS CERVICO-UTERINAS Y LABORATORIO DE HISTOTECNOLOGÍA.</t>
  </si>
  <si>
    <t>PRESTACIÓN DE SERVICIOS DE RECOLECCION ,TRANSPORTE Y DISPOSICION FINAL DE LOS RESIDUOS PELIGROSOS DEL SANATORIO DE AGUA DE DIOS ESE</t>
  </si>
  <si>
    <t>ALQUILER DE FOTOCOPIADORAS MULTIFUNCIONALES EN BLANCO Y NEGRO PARA LA DEPENDENCIA DE FACTURACIÓN DEL SANATORIO DE AGUA DE DIOS E.S.E</t>
  </si>
  <si>
    <t>PRESTAR SERVICIOS PROFESIONALES DE BACTERIOLOGÍA  PARA APOYAR EL PROGRAMA DEPARTAMENTAL DE TUBERCULOSIS Y LEPRA DE LA SECRETARIA DE SALUD DE CUNDINAMARCA, CON ACCIONES QUE DEN CUMPLIMIENTO A LAS METAS PARA LA PREVENCIÓN, ATENCIÓN Y CONTROL DE LA TUBERCULOSIS Y LA ENFERMEDAD DE HANSEN</t>
  </si>
  <si>
    <t>PRESTAR SERVICIOS PROFESIONALES ESPECIALIZADOS EN MEDICINA INTERNA EN EL SANATORIO DE AGUA DE DIOS E.S.E.</t>
  </si>
  <si>
    <t>PRESTAR SERVICIOS COMO MÉDICO ESPECIALISTA EN DERMATOLOGÍA, EN EL SANATORIO DE AGUA DE DIOS E.S.E.</t>
  </si>
  <si>
    <t>Prestación de servicios de mantenimiento preventivo y correctivo a los vehículos  del parque automotor del Sanatorio de Agua de Dios E.S.E.</t>
  </si>
  <si>
    <t>PRESTAR SERVICIOS TECNICOS DE APOYO EN LA REALIZACIÓN DE ACTIVIADADES DE REGENTE DE FACRMACIA EN EL SANATORIO DE AGUA DE DIOS ESE</t>
  </si>
  <si>
    <t>PRESTAR LOS SERVICIOS PROFESIONALES DE APOYO JURÍDICO Y DE REPRESENTACIÓN JUDICIAL Y EXTRAJUDICIAL DEL SANATORIO EN ASUNTOS ADMINISTRATIVOS Y DE CONTROL INTERNO DISCIPLINARIO.</t>
  </si>
  <si>
    <t>PRESTAR SERVICIOS TÉCNICOS DE APOYO REQUERIDOS PARA DESARROLLAR ACTIVIDADES  COMO INSTRUCTORA DE MANUALIDADES EN LOS ALBERGUES SAN VICENTE, BOYACÁ Y OSPINA PÉREZ DEL SANATORIO DE AGUA DE DIOS E.S.E.</t>
  </si>
  <si>
    <t xml:space="preserve"> PRESTAR SERVICIOS TECNICOS DE APOYO REQUERIDOS PARA DESARROLLAR ACTIVIDADES DE  ORIENTACION EN ARTES Y PROYECTOS PRODUCTIVOS A LOS PACIENTES HANSEN ALBERGADOS DEL SANATORIO DE AGUA DE DIOS E.S.E.</t>
  </si>
  <si>
    <t>MARIO ERNESTO NOVOA REY</t>
  </si>
  <si>
    <t>JUAN PABLO GUTIERREZ PRIETO</t>
  </si>
  <si>
    <t>PEDRO PABLO DIAZ PERDOMO</t>
  </si>
  <si>
    <t>DIANA CAROLINA SILVA</t>
  </si>
  <si>
    <t>ROSA ELENA GALEANO DE MARIÑO</t>
  </si>
  <si>
    <t xml:space="preserve">VIVIAN ZULEYMA PASCAGAZA RODRIGUEZ </t>
  </si>
  <si>
    <t xml:space="preserve">LAURA XIMENA MEJIA GUIOT </t>
  </si>
  <si>
    <t>TATIANA JANET MEDINA CAICEDO</t>
  </si>
  <si>
    <t>CRISTHIAN ESTEBAN SERRANO BRIÑEZ</t>
  </si>
  <si>
    <t>JONATHAN STEVEN BERNAL AGUDELO</t>
  </si>
  <si>
    <t xml:space="preserve">JOHN HERMES MANZANARES SALAMANCA </t>
  </si>
  <si>
    <t>DESIREE FERNANDEZ PATERNINA</t>
  </si>
  <si>
    <t>MAGNOLIA CASTRO HERRAN</t>
  </si>
  <si>
    <t>JOSE BERNARDO ROJAS ARTEAGA</t>
  </si>
  <si>
    <t>MARIA OFELIA BALSA ORTIZ</t>
  </si>
  <si>
    <t>BEATRIZ ELENA CABEZAS CORDOBA</t>
  </si>
  <si>
    <t>GLORIA ESTHER SUAREZ FRANCO</t>
  </si>
  <si>
    <t>DIANA MARCELA LOPEZ PINEDA</t>
  </si>
  <si>
    <t>ANDRES YECID CHAVES VILLALBA</t>
  </si>
  <si>
    <t>MARELBY JOHANA ARAMBURO AVILES</t>
  </si>
  <si>
    <t>MARIA DEL ROSARIO COTRINA FAJARDO</t>
  </si>
  <si>
    <t>DIANA YAMILET POLO SALAZAR</t>
  </si>
  <si>
    <t>DIEGO ARMANDO SANTAMARIA PACHECO</t>
  </si>
  <si>
    <t>NO SE PERFECCIONO</t>
  </si>
  <si>
    <t>LUZ MYRIAM CASTRO CORRALES</t>
  </si>
  <si>
    <t xml:space="preserve">ERIKA NATHALY RAMOS MENDEZ  </t>
  </si>
  <si>
    <t>DANIELA ISABEL BERRIO MIRANDA</t>
  </si>
  <si>
    <t>CARLOS MAURICIO QUINTERO PEREZ</t>
  </si>
  <si>
    <t>MARILUZ OCAMPO BOHORQUEZ</t>
  </si>
  <si>
    <t>ANA LILIANA RODRIGUEZ ARANA</t>
  </si>
  <si>
    <t>JAVIER JIMENEZ VANEGAS</t>
  </si>
  <si>
    <t xml:space="preserve">MAGDA LORENA MONCALEANO BARRETO </t>
  </si>
  <si>
    <t>LEIDY NATALIA CLAVIJO PAEZ</t>
  </si>
  <si>
    <t>MALKA IRINA TORRES CANTILLO</t>
  </si>
  <si>
    <t>JULIO CESAR SALGADO GUERRERO</t>
  </si>
  <si>
    <t>JULIO JOSE TOVAR DUQUE</t>
  </si>
  <si>
    <t>VILMA GRACILIANA CARDOZO GONZALEZ</t>
  </si>
  <si>
    <t>CAROLINA HEREDIA POSADA</t>
  </si>
  <si>
    <t>MARIA TERESA CRISTANCHO RODRIGUEZ</t>
  </si>
  <si>
    <t>JENNY YAZMIN SANCHEZ MADRIGAL</t>
  </si>
  <si>
    <t>LIDA MARCELA GUZMAN OLAYA</t>
  </si>
  <si>
    <t>JAIRO ENRIQUE PEREZ FRANCO</t>
  </si>
  <si>
    <t>RUBY MILENA ARCIA MARQUEZ</t>
  </si>
  <si>
    <t>SOFIA GAMBOA CRISTANCHO</t>
  </si>
  <si>
    <t>YIRA CECILIA BERMUDEZ PEÑA</t>
  </si>
  <si>
    <t>LINA MARCELA LEAL OROZCO</t>
  </si>
  <si>
    <t>KARINA HASBLEIDI PEDRAZA RUIZ</t>
  </si>
  <si>
    <t>ANGELA KARINA RUBIO MAHECHA.</t>
  </si>
  <si>
    <t>DIANA MILENA RODRIGUEZ VERA</t>
  </si>
  <si>
    <t>NATALIA ANDREA AREVALO MORALES</t>
  </si>
  <si>
    <t>SANDRA LILIANA MAHECHA LUNA</t>
  </si>
  <si>
    <t>MARTHA LUCIA DIAZ CARTAGENA</t>
  </si>
  <si>
    <t>RADPROCT LTDA</t>
  </si>
  <si>
    <t>CENTRO MEDICO OFTALMOLOGICO Y LABORATORIO CLINICO ANDRADE NARVAEZ SOCIEDAD POR ACCIONES SIMPLIFICADA.
COLCAN SAS</t>
  </si>
  <si>
    <t>CARLOS ARTEMO GARCIA DIAZ</t>
  </si>
  <si>
    <t>ALBERTO JOSE FERNANDEZ RAMIREZ</t>
  </si>
  <si>
    <t>NATALIA ANDREA LOZANO CARVAJAL</t>
  </si>
  <si>
    <t>JAIME MOLINA GARZON - PLUMAS DEL PODER</t>
  </si>
  <si>
    <t>Fireman House SAS</t>
  </si>
  <si>
    <t>Elfi Fabian Loaiza</t>
  </si>
  <si>
    <t>30.09.44125</t>
  </si>
  <si>
    <t>30.09.44126</t>
  </si>
  <si>
    <t>30.09.44127</t>
  </si>
  <si>
    <t>011</t>
  </si>
  <si>
    <t>012</t>
  </si>
  <si>
    <t>013</t>
  </si>
  <si>
    <t>014</t>
  </si>
  <si>
    <t>090</t>
  </si>
  <si>
    <t>091</t>
  </si>
  <si>
    <t>095</t>
  </si>
  <si>
    <t>092</t>
  </si>
  <si>
    <t>096</t>
  </si>
  <si>
    <t>076</t>
  </si>
  <si>
    <t>077</t>
  </si>
  <si>
    <t>078</t>
  </si>
  <si>
    <t>079</t>
  </si>
  <si>
    <t>080</t>
  </si>
  <si>
    <t>081</t>
  </si>
  <si>
    <t>082</t>
  </si>
  <si>
    <t>083</t>
  </si>
  <si>
    <t>084</t>
  </si>
  <si>
    <t>102</t>
  </si>
  <si>
    <t>086</t>
  </si>
  <si>
    <t>087</t>
  </si>
  <si>
    <t>088</t>
  </si>
  <si>
    <t>093</t>
  </si>
  <si>
    <t>094</t>
  </si>
  <si>
    <t>097</t>
  </si>
  <si>
    <t>101</t>
  </si>
  <si>
    <t>098</t>
  </si>
  <si>
    <t>099</t>
  </si>
  <si>
    <t>100</t>
  </si>
  <si>
    <t>089</t>
  </si>
  <si>
    <t>075</t>
  </si>
  <si>
    <t>PRESTAR SERVICIOS PROFESIONALES DE APOYO A LA GESTION TECNOLOGICA DEL SANATORIO DE AGUA DE DIOS ESE</t>
  </si>
  <si>
    <t>PRESTACIÓN DE SERVICIOS DE MANTENIMIENTO  CORRECTIVO  Y PREVENTIVO PARA LOS  EQUIPOS BIOMÉDICOS DEL SANATORIO DE AGUA DE DIOS E.S.E.</t>
  </si>
  <si>
    <t>GB GESTION BIOMEDICA SAS</t>
  </si>
  <si>
    <t>RG AUDITORES LTDA</t>
  </si>
  <si>
    <t>INTERNATIONAL TELEMEDICAL SYSTEMS COLOMBIA SAS</t>
  </si>
  <si>
    <t>PROYECTOS AMBIENTALES  SAS ESP</t>
  </si>
  <si>
    <t>ANGI  ATUESTA NARANJO - CENTRAL DE COPIA DIGITAL</t>
  </si>
  <si>
    <t>KAROL DAIANA AGUILERA DIAZ</t>
  </si>
  <si>
    <t>PRESTAR SERVICIOS PROFESIONALES ESPECIALIZADOS EN ENDODONCIA EN EL SANATORIO DE AGUA DE DIOS ESE</t>
  </si>
  <si>
    <t>LUZ NATALIA ESPINOSA MOYA</t>
  </si>
  <si>
    <t>SANDRA PATRICIA GUTIERREZ MENDEZ</t>
  </si>
  <si>
    <t>EDGAR ANGELICO GAMBOA MUR</t>
  </si>
  <si>
    <t>ELIANA PARRA ALVIZ</t>
  </si>
  <si>
    <t>ROSALBA GONZALEZ GOMEZ</t>
  </si>
  <si>
    <t>ADRIANA MARIA CHAVEZ GALEANO</t>
  </si>
  <si>
    <t>JENNY ANDREA BELTRAN TORRES</t>
  </si>
  <si>
    <t>WILLIAM ORLANDO TORRES PARRA</t>
  </si>
  <si>
    <t>LADY DIANA BUITRAGO CUERVO</t>
  </si>
  <si>
    <t>HERNAN AGUDELO SANCHEZ</t>
  </si>
  <si>
    <t>LUIS ALFONSO SARMIENTO MARIN</t>
  </si>
  <si>
    <t>SANDRA ANGELICA RIVEROS  QUINTERO</t>
  </si>
  <si>
    <t>MARTHA STELLA SARMIENTO BARBOSA</t>
  </si>
  <si>
    <t>RAFAEL ANTONIO CASTRO MARTINEZ</t>
  </si>
  <si>
    <t>PRESTAR SERVICIOS PROFESIONALES DE APOYO AL PROCESO DE COSTOS EN EL SANATORIO DE AGUA DE DIOS E.S.E.</t>
  </si>
  <si>
    <t>no se perfecciono</t>
  </si>
  <si>
    <t>Prestar servicios de comunicación escrita y radial para apoyar y dar cumplimiento del Plan de Salud Pública de Intervenciones Colectivas.</t>
  </si>
  <si>
    <t>125
135</t>
  </si>
  <si>
    <t>27/01/2020
03/02/2020</t>
  </si>
  <si>
    <t>DEISY GONZALEZ GARZON</t>
  </si>
  <si>
    <t>TARSICIO OYOLA MOSQUERA</t>
  </si>
  <si>
    <t>prestar servicios de apoyo especializado en soporte ti en reorganizacion y actualizacion del sitio web institucional, gestion documental orfeo y apoyo a la formulacion y de proyectos de inversion en el Sanatorio de Agua de Dios ESE</t>
  </si>
  <si>
    <t>PRESTACIÓN DE SERVICIOS DE MANTENIMIENTO PREVENTIVO Y CORRECTIVO DE EQUIPOS BIOMÉDICOS DEL SANATORIO DE AGUA DE DIOS E.S.E.</t>
  </si>
  <si>
    <t>PRESTAR SERVICIOS DE CARGA Y MANTENIMIENTO DE EXTINTORES DEL SANATORIO DE AGUA DE DIOS ESE</t>
  </si>
  <si>
    <t>FALTA SECOP ENVIAR PARA POLIZA</t>
  </si>
  <si>
    <t>PRESTAR SERVICIOS TECNICOS DE APOYO ADMINISTRATIVO A LAS ACTIVIDADES DE LOS PROGRAMAS  DE PROTECCION ESPECIFICA Y DETECCION TEMPRANA Y ATENCION AL USUARIO EN EL SANATORIO DE AGUA DE DIOS ESE</t>
  </si>
  <si>
    <t>VENCE POLIZA EL DIA 1-03-2020</t>
  </si>
  <si>
    <t>VENCE POLIZA EL DIA 2-7-2020</t>
  </si>
  <si>
    <t>VENCE POLIZA EL DIA 15-08-2020</t>
  </si>
  <si>
    <t>VENCE POLIZA  25-09-2020</t>
  </si>
  <si>
    <t>PRESTAR SERVICIOS PROFESIONALES COMO MEDICO GENERAL, EN LOS DIFERENTES SERVICIOS DE SALUD QUE TIENE HABILITADOS EL SANATORIO DE AGUA DE DIOS ESE</t>
  </si>
  <si>
    <t>002</t>
  </si>
  <si>
    <t>003</t>
  </si>
  <si>
    <t>004</t>
  </si>
  <si>
    <t>005</t>
  </si>
  <si>
    <t>006</t>
  </si>
  <si>
    <t>007</t>
  </si>
  <si>
    <t>008</t>
  </si>
  <si>
    <t>009</t>
  </si>
  <si>
    <t>010</t>
  </si>
  <si>
    <t>015</t>
  </si>
  <si>
    <t>016</t>
  </si>
  <si>
    <t>018</t>
  </si>
  <si>
    <t>019</t>
  </si>
  <si>
    <t>023</t>
  </si>
  <si>
    <t>020</t>
  </si>
  <si>
    <t>021</t>
  </si>
  <si>
    <t>022</t>
  </si>
  <si>
    <t>024</t>
  </si>
  <si>
    <t>025</t>
  </si>
  <si>
    <t>026</t>
  </si>
  <si>
    <t>027</t>
  </si>
  <si>
    <t>028</t>
  </si>
  <si>
    <t>029</t>
  </si>
  <si>
    <t>030</t>
  </si>
  <si>
    <t>031</t>
  </si>
  <si>
    <t>032</t>
  </si>
  <si>
    <t>033</t>
  </si>
  <si>
    <t>034</t>
  </si>
  <si>
    <t>035</t>
  </si>
  <si>
    <t>036</t>
  </si>
  <si>
    <t>037</t>
  </si>
  <si>
    <t>038</t>
  </si>
  <si>
    <t>039</t>
  </si>
  <si>
    <t>040</t>
  </si>
  <si>
    <t>061</t>
  </si>
  <si>
    <t>062</t>
  </si>
  <si>
    <t>30.09.44024</t>
  </si>
  <si>
    <t>30.09.44025</t>
  </si>
  <si>
    <t>30.09.44026</t>
  </si>
  <si>
    <t>30.09.44027</t>
  </si>
  <si>
    <t>30.09.44030</t>
  </si>
  <si>
    <t>VALOR MENSUAL DEL CONTRATO</t>
  </si>
  <si>
    <t>3 pagos por la suma de 4300000 y un pago por $2.150.000</t>
  </si>
  <si>
    <t>Tres pagos por $2.500.000)  y el cuarto por $1.250.000</t>
  </si>
  <si>
    <t>30.09.44128</t>
  </si>
  <si>
    <t>ALQUILER DE FOTOCOPIADORAS MULTIFUNCIONALES EN BLANCO Y NEGRO PARA LA DEPENDENCIA DE FACTURACIÓN DEL SANATORIO DE AGUA DE DIOS E.S.E.</t>
  </si>
  <si>
    <t>OFICIO SUPERVISOR CONTRATO FIRMA SECOP</t>
  </si>
  <si>
    <t>PRESTAR SERVICIOS DE RECARGA DE TONERS PARA LAS IMPRESORAS DE TODAS LAS DEPENDENCIAS DEL SANATORIO DE AGUA DE DIOS E.S.E.</t>
  </si>
  <si>
    <t>DANIELA TORRES MORENO - COMPUTECH</t>
  </si>
  <si>
    <t>PRESTAR LOS SERVICIOS DE MANTENIMIENTO PREVENTIVO Y DIAGNÓSTICO DEL ESTADO ACTUAL  DE LA PLANTA  ELÉCTRICA DEL EDIFICIO CARRASQUILLA DE PROPIEDAD DEL SANATORIO DE AGUA DE DIOS E.S.E.</t>
  </si>
  <si>
    <t>falta revision contrato oficio supervisor y secop</t>
  </si>
  <si>
    <t>Prestar servicios de apoyo logístico de sonido y perifoneo para el desarrollo de los eventos organizados por el Sanatorio de Agua De Dios E.S.E.</t>
  </si>
  <si>
    <t>CLAUDIA MILENA INSIGNARES PARRA</t>
  </si>
  <si>
    <t>JAVIER ALDUVAR ORTEGON ORDOÑEZ</t>
  </si>
  <si>
    <t>Prestar servicios profesionales como Médico General, en los diferentes servicios de salud que tiene habilitados el Sanatorio de Agua de Dios E.S.E.</t>
  </si>
  <si>
    <t>30.09.44129</t>
  </si>
  <si>
    <t>30.09.44130</t>
  </si>
  <si>
    <t>30.09.44131</t>
  </si>
  <si>
    <t>30.09.44132</t>
  </si>
  <si>
    <t>30.09.44133</t>
  </si>
  <si>
    <t>30.09.44134</t>
  </si>
  <si>
    <t>30.09.44135</t>
  </si>
  <si>
    <t>30.09.44136</t>
  </si>
  <si>
    <t>30.09.44137</t>
  </si>
  <si>
    <t>30.09.44138</t>
  </si>
  <si>
    <t>Prestar servicios profesionales para realizar valoraciones y examenes ocupacionales a empleados activos y exfuncionarios que sean enviados por el Sanatorio de Agua de Dios ESE</t>
  </si>
  <si>
    <t>Assomet Asesores SAS</t>
  </si>
  <si>
    <t>Carlos Andres Sanchez Oviedo</t>
  </si>
  <si>
    <t>Prestar servicios de mantenimiento preventivo y correctivo de los aires acondicionados y equipos de refrigeración del Sanatorio de Agua de Dios E.S.E</t>
  </si>
  <si>
    <t>PRESTAR SERVICIOS PARA REALIZAR EL PROCESO DE FUMIGACIÓN, LIMPIEZA Y DESINFECCIÓN DE LOS FONDOS DOCUMENTALES, ARCHIVOS DE GESTIÓN, ARCHIVO CENTRAL Y ARCHIVO DE HISTORIAS CLÍNICAS DEL SANATORIO DE AGUA DE DIOS E.S.E.</t>
  </si>
  <si>
    <t xml:space="preserve">ALBERTO OREJUELA VARELA </t>
  </si>
  <si>
    <t>REALIZAR LA LECTURA E INTERPRETACIÓN DE RADIOGRAFÍAS POR MÉDICO ESPECIALISTA EN RADIOLOGÍA, LECTURA E INTERPRETACIÓN DE ELECTROCARDIOGRAMA POR MÉDICO ESPECIALISTA COMPETENTE, EN LA MODALIDAD DE TELEMEDICINA Y LOS SERVICIOS DE ESPECIALIDADES MÉDICAS EN DERMATOLOGÍA, GINECOOBSTETRICIA, MEDICINA INTERNA, PEDIATRÍA, ORTOPEDIA EN LA MODALIDAD TELECONSULTA ASINCRÓNICA, PARA LAS PARA LOS PACIENTES DEL SANATORIO DE AGUA DE DIOS E.S.E.</t>
  </si>
  <si>
    <t>GEOVANA ANDREA FUENTES ROLDAN</t>
  </si>
  <si>
    <t>SANDRA PATRICIA ORTEGON ROJAS</t>
  </si>
  <si>
    <t>30.09.44132A</t>
  </si>
  <si>
    <t>JHON EDISON ROJAS CORREA</t>
  </si>
  <si>
    <t>PRESTAR SERVICIOS PROFESIONALES EN ENDODONCIA EN EL SANATORIO DE AGUA DE DIOS, EMPRESA SOCIAL DEL ESTADO.</t>
  </si>
  <si>
    <t>ADRIANA LUNA PEREZ</t>
  </si>
  <si>
    <t>28-2-2-2020</t>
  </si>
  <si>
    <t>30.09.44139</t>
  </si>
  <si>
    <t>PRESTAR SERVICIOS DE APOYO A LA GESTIÓN COMO TÉCNICO EN REGENCIA DE FARMACIA EN EL SANATORIO DE AGUA DE DIOS E.S.E.</t>
  </si>
  <si>
    <t>EL CONTRATATISTA SE OBLIGA A PRESTAR SUS SERVICIOS EN LA GESTIÓN Y RECUPERACIÓN DE CARTERA, BIEN SEA POR LA VÍA PRE-JURÍDICA, JURÍDICA O EXTRA-JUDICIAL, SOBRE LAS OBLIGACIONES QUE LE ADEUDEN AL SANATORIO DE AGUA DE
DIOS ESE, SEGÚN LA DOCUMENTACIÓN QUE LE SEA ENTREGADA.</t>
  </si>
  <si>
    <t>PROVICREDITO S.A.S</t>
  </si>
  <si>
    <t>30.09.44140</t>
  </si>
  <si>
    <t>30.09.44141</t>
  </si>
  <si>
    <t>30.09.44142</t>
  </si>
  <si>
    <t>30.09.44143</t>
  </si>
  <si>
    <t>30.09.44144</t>
  </si>
  <si>
    <t>30.09.44145</t>
  </si>
  <si>
    <t>30.09.44146</t>
  </si>
  <si>
    <t>30.09.44147</t>
  </si>
  <si>
    <t>30.09.44148</t>
  </si>
  <si>
    <t>30.09.44149</t>
  </si>
  <si>
    <t>30.09.44150</t>
  </si>
  <si>
    <t>PRESTAR SERVICIOS DE INSPECCION, CAPACITACIÓN Y CERTIFICACIÓN DE REENTRENAMIENTO EN TRABAJO SEGURO EN ALTURAS PARA TRABAJADORES OFICIALES DEL SANATORIO DE AGUA DE DIOS E.S.E.</t>
  </si>
  <si>
    <t>JAVIER ERNESTO CARDENAS ANGARITA</t>
  </si>
  <si>
    <t>PRESTAR SERVICIOS DE MANTENIMIENTO  PREVENTIVO Y CORRECTIVO A EQUIPOS DE FILTRADO DE AGUA DEL SANATORIO DE AGUA DE DIOS E.S.E.</t>
  </si>
  <si>
    <t>MARIA ELSA GARCIA GOMEZ</t>
  </si>
  <si>
    <t>PRESTAR SERVICIOS TECNICOS DE APOYO ASISTENCIAL EN LA REALIZACION DE ACTIVIDADES DE AUXILIAR DE ENFERMERIA DE REFERENCIA Y CONTRAREFERENCIA Y ALBERGUES EN EL  SANATORIO DE AGUA DE DIOS E.S.E.</t>
  </si>
  <si>
    <t>PRESTAR SERVICIOS TECNICOS DE APOYO EN LA REALIZACION DE ACTIVIDADES DE AUXILIAR DE ENFERMERIA EN EL HOSPITAL HERRERA RESTREPO Y APOYO AL PROCESO DE REFERENCIA Y CONTRAREFERRENCIA DEL SANATORIO DE AGUA DE DIOS E.S.E.</t>
  </si>
  <si>
    <t xml:space="preserve">JOSE MEDIN DIAZ MONTOYA </t>
  </si>
  <si>
    <t>PRESTACIÓN DE SERVICIOS DE  HERRAMIENTA WEB DE BÚSQUEDA EN LISTAS DE CONTRAPARTES PARA LA PREVENCIÓN DEL LAFT QUE SIRVA COMO  APOYO PARA EL SISTEMA DE ADMINISTRACIÓN DEL RIESGO DE LAVADO DE ACTIVOS Y DE LA FINANCIACIÓN DEL TERRORISMO (SARLAFT).</t>
  </si>
  <si>
    <t xml:space="preserve">INFOLAFT S.A.S </t>
  </si>
  <si>
    <t>PRESTAR SERVICIOS PROFESIONALES COMO MÉDICO GENERAL, DE ACUERDO A LA PROPUESTA PRESENTADA, EN LOS DIFERENTES SERVICIOS DE SALUD QUE EL SANATORIO DE AGUA DE DIOS E.S.E., TIENE HABILITADOS.</t>
  </si>
  <si>
    <t>31/032020</t>
  </si>
  <si>
    <t>PRESTAR SERVICIOS DE APOYO ASISTENCIAL EN LA REALIZACIÓN DE ACTIVIDADES PROPIAS DE AUXILIAR DE ENFERMERÍA EN LOS SERVICIOS DE SALUD QUE TIENE HABILITADOS EL SANATORIO DE AGUA DE DIOS E.S.E., INCLUIDO EL ACOMPAÑAMIENTO EN LOS PROCESOS DE REFERENCIA Y CONTRAREFERENCIA Y LAS ACTIVIDADES EN SALUD QUE SE PRESTAN A DOMICILIO EN EL MUNICIPIO DE AGUA DE DIOS, ESPECIALMENTE EN LOS ALBERGUES.</t>
  </si>
  <si>
    <t>YENNY KATHERINE HERRERA RODRÍGUEZ</t>
  </si>
  <si>
    <t>R&amp;R SERVICIOS GENERALES S.A.S</t>
  </si>
  <si>
    <t xml:space="preserve">LINA MARIA NEIRA NIEVES </t>
  </si>
  <si>
    <t xml:space="preserve">BARBARA CASTRO MARTINEZ </t>
  </si>
  <si>
    <t>30.09.44151</t>
  </si>
  <si>
    <t>30.09.44152</t>
  </si>
  <si>
    <t xml:space="preserve">TIBALDO RIOS ROMERO  </t>
  </si>
  <si>
    <t>falta cdp, formato ops, aprobacion poliza, registro presupuestal</t>
  </si>
  <si>
    <t>falta firma del gerente, aprobacion poliza</t>
  </si>
  <si>
    <t>PRESTAR SERVICIOS DE APOYO A LAS ACTIVIDADES Y/O PROCESOS PROPIOS DEL SERVICIO FARMACEUTICO OFERTADO Y PRESTADO POR EL SANATORIO DE AGUA DE DIOS ESE, EN SU CONDICIÓN DE TECNÓLOGO EN REGENCIA DE FARMACIA</t>
  </si>
  <si>
    <t xml:space="preserve">SIN FIRMA DE LA CONTRATISTA, SIN REGISTRO PRESUPUESTAL , NO APORTA EXPERIENCIA,  ACTIVIDAD ECONOMICA NO COINCIDE CON  EL RUT SIN FORMATO DE OPS </t>
  </si>
  <si>
    <t>RUBRO</t>
  </si>
  <si>
    <t>B5118</t>
  </si>
  <si>
    <t>B511920</t>
  </si>
  <si>
    <t>A221810</t>
  </si>
  <si>
    <t>NO ESTA EL CONTRATO EN LA CARPETA</t>
  </si>
  <si>
    <t>Prestar servicios profesionales para la elaboración de información exógena año 2019 (obligación tributaria establecida en los artículos 623 a 633 del Estatuto Tributario; la Resolución No. 000219 y la Resolución 000220 del 31 de octubre de 2014 emanadas por la Dirección de Impuestos y Aduanas Nacionales (DIAN)).</t>
  </si>
  <si>
    <t>SIN REGISTRO PRESUPUESTAL, NO TIENE PROPUESTA.FALTA FIRMA DEL ACTA DE JUNTA. SIN FIRMA EL ESTUDIO POR PARTE DEL GERENTE</t>
  </si>
  <si>
    <t>EL CONTRATO FUE CAMBIADA LA FECHA, LE DEJARON FECHA DEL 3 DE JUNIO Y EL CONTRATO DE OFELIA SALIO CON FECHA DEL 1 DE ENERO. ESTUDIO SIN FIRMAR SANDRA. PROPUESTA ECONOMICA SIN CORREGIR. HOJA DE VIDA SIGEP SIN FIRMA.  SIN EXPERIENCIA. NO TIENE SEGURIDAD SOCIAL.  NO TIENE FORMATO DE NECESIDADES DE PERSONAL.</t>
  </si>
  <si>
    <t>B511820</t>
  </si>
  <si>
    <t>PRESTAR SERVICIOS TECNICOS DE APOYO EN LA REALIZACIÓN DE ACTIVIDADES DE AUXILIAR DE FARMACIA EN EL SANATORIO DE AGUA DE DIOS ESE.</t>
  </si>
  <si>
    <t>PRESTACION DE SERVICIOS DE PUBLICIDAD ESCRITA Y RADIAL PARA INFORMAR A LA REGION EN ESPECIAL A LOS PACIENTES HANSEN QUE VIVEN EN OTROS MUNICIPIOS, PARA QUE CONOZCAN LAS MEDIDAS DE PROTECCION POR  LA EMERGENCIA SANITARIA DEL COVID 19, Y RECIBAN LA ORIENTACION DE LAS MISMAS A TRAVÉS DE NUESTRAS LINEAS TELEFONICAS O DE MANERA PRESENCIAL CON EL GRUPO DE ATENCION ASISTENCIAL.</t>
  </si>
  <si>
    <t>FALTA FIRMA EN EL ESTUDIO PREVIO POR PARTE DEL GERENTE. SIN REGISTRO PRESUPUESTAL. FALTA 2 HOJA DE CAMARA DE COMERCIO</t>
  </si>
  <si>
    <t>30.09.44153</t>
  </si>
  <si>
    <t>30.09.44154</t>
  </si>
  <si>
    <t>PRORROGAS EN DIAS</t>
  </si>
  <si>
    <t>FECHA TERMINACION SEGÚN PRORROGA</t>
  </si>
  <si>
    <t xml:space="preserve"> ($1.009.700)  junio de 2020, y tres pagos UN MILLÓN TRESCIENTOS DIECISIETE MIL ($1.317.000) </t>
  </si>
  <si>
    <t>MERY ALEJANDRA RAMIREZ DEVIA</t>
  </si>
  <si>
    <t>Prestar servicios de auxiliar de apoyo en la gestión archivística del Sanatorio de Agua de Dios ESE.</t>
  </si>
  <si>
    <t>Prestar servicios técnicos de apoyo administrativo a las actividades de los programas de protección específica y detección temprana y atención al usuario en el Sanatorio de Agua de Dios E.S.E.</t>
  </si>
  <si>
    <t>Prestar servicios técnicos requeridos para desarrollar actividades de apoyo administrativo para el sistema de control interno en el Sanatorio de Agua de Dios E.S.E</t>
  </si>
  <si>
    <t>Prestar servicios técnicos de apoyo administrativo a las actividades de referencia y contrarreferencia del Sanatorio de Agua de Dios E.S.E.</t>
  </si>
  <si>
    <t>Prestar servicios técnicos de apoyo asistencial en la realización de actividades de auxiliar de enfermería de referencia y contrarreferencia, en el Sanatorio De Agua De Dios E.S.E.</t>
  </si>
  <si>
    <t>Prestar servicios técnicos de apoyo en la realización de actividades de auxiliar de farmacia en el Sanatorio de Agua de Dios E.S.E.</t>
  </si>
  <si>
    <t>Prestar servicios técnicos de apoyo como auxiliar de facturación del Sanatorio de Agua de Dios E.S.E.</t>
  </si>
  <si>
    <t>Prestar servicios de mantenimiento correctivo y preventivo para los equipos Biomédicos del Sanatorio de Agua de Dios E.S.E.</t>
  </si>
  <si>
    <t>Prestar servicios de apoyo al sistema de información y atención al usuario (SIAU) y servicios como profesional en psicología en el Sanatorio de Agua de Dios E.S.E.</t>
  </si>
  <si>
    <t>Prestar servicios profesionales de apoyo en la realización de actividades de enfermería en el Sanatorio de Agua de Dios E.S.E.</t>
  </si>
  <si>
    <t>Prestar los servicios profesionales de apoyo jurídico y de representación judicial y extrajudicial en los que sea parte el Sanatorio</t>
  </si>
  <si>
    <t>VALOR MENSUAL</t>
  </si>
  <si>
    <t>ANGELA LILIANA GUZMAN</t>
  </si>
  <si>
    <t>A-2-2-18-20</t>
  </si>
  <si>
    <t>A-2-2-18-10</t>
  </si>
  <si>
    <t>B-5-1-18-20</t>
  </si>
  <si>
    <t>B-5-1-19-20</t>
  </si>
  <si>
    <t>30.09.44155</t>
  </si>
  <si>
    <t>30.09.44156</t>
  </si>
  <si>
    <t>30.09.44157</t>
  </si>
  <si>
    <t>30.09.44158</t>
  </si>
  <si>
    <t>30.09.44159</t>
  </si>
  <si>
    <t>30.09.44160</t>
  </si>
  <si>
    <t>30.09.44161</t>
  </si>
  <si>
    <t>30.09.44162</t>
  </si>
  <si>
    <t>30.09.44163</t>
  </si>
  <si>
    <t>30.09.44164</t>
  </si>
  <si>
    <t>30.09.44165</t>
  </si>
  <si>
    <t>30.09.44166</t>
  </si>
  <si>
    <t>30.09.44167</t>
  </si>
  <si>
    <t>DIANA YAMILE POLO SALAZAR</t>
  </si>
  <si>
    <t>Prestar servicios como abogado judicante en el área del derecho en la coordinación asistencial del Sanatorio de Agua de Dios E.S.E.</t>
  </si>
  <si>
    <t>prestar servicios como auxiliar de apoyo a la gestión administrativa y de archivo en el área de Talento Humano del Sanatorio de Agua de Dios E.S.E.</t>
  </si>
  <si>
    <t>30.09.44168</t>
  </si>
  <si>
    <t>30.09.44169</t>
  </si>
  <si>
    <t>30.09.44170</t>
  </si>
  <si>
    <t>30.09.44171</t>
  </si>
  <si>
    <t>30.09.44172</t>
  </si>
  <si>
    <t>30.09.44173</t>
  </si>
  <si>
    <t>30.09.44174</t>
  </si>
  <si>
    <t>30.09.44175</t>
  </si>
  <si>
    <t>30.09.44176</t>
  </si>
  <si>
    <t>30.09.44177</t>
  </si>
  <si>
    <t>30.09.44178</t>
  </si>
  <si>
    <t>30.09.44179</t>
  </si>
  <si>
    <t>30.09.44180</t>
  </si>
  <si>
    <t>30.09.44181</t>
  </si>
  <si>
    <t>30.09.44182</t>
  </si>
  <si>
    <t>30.09.44183</t>
  </si>
  <si>
    <t>30.09.44184</t>
  </si>
  <si>
    <t>30.09.44185</t>
  </si>
  <si>
    <t>30.09.44186</t>
  </si>
  <si>
    <t>30.09.44187</t>
  </si>
  <si>
    <t>30.09.44188</t>
  </si>
  <si>
    <t>OSCAR ANDRES MEJIA BOHORQUEZ</t>
  </si>
  <si>
    <t>BRALLAN RUBEN RODRIGUEZ VILLERO</t>
  </si>
  <si>
    <t>CESAR GONZALO GONZALEZ VELASCO</t>
  </si>
  <si>
    <t>Prestar servicios técnicos de apoyo como auxiliar administrativo para el area de facturación del Sanatorio de Agua de Dios E.S.E.</t>
  </si>
  <si>
    <t>PRESTAR SERVICIOS PROFESIONALES  DE APOYO AL PROCESO DE GESTION TECNOLÓGICA TIC DEL SANATORIO DE AGUA DE DIOS ESE</t>
  </si>
  <si>
    <t>28 DIAS</t>
  </si>
  <si>
    <t>268
297</t>
  </si>
  <si>
    <t>12/06/2020
30/06/2020</t>
  </si>
  <si>
    <t>ZAINMED SAS</t>
  </si>
  <si>
    <t>PRESTAR LOS SERVICIOS PROFESIONALES ESPECIALIZADOS EN METROLOGIA, EN EQUIPOS BIOMEDICOS E INDUSTRIALES DE USO HOSPITALARIO  (AUTOCLAVES), DEL SANATORIO DE AGUA DE DIOS ESE</t>
  </si>
  <si>
    <t>JULY ESTEFANY CARRILLO MORENO</t>
  </si>
  <si>
    <t>PRESTAR SERVICIOS PROFESIONALES DE APOYO A LA GESTION JURIDICA EN EL SANATORIO DE AGUA DE DIOS ESE</t>
  </si>
  <si>
    <t>JULIO JOSÉ TOVAR DUQUE</t>
  </si>
  <si>
    <t>MARIA DE LOS ANGELES CONTO LOPEZ</t>
  </si>
  <si>
    <t>LUZ HELENA PARRA SILVA</t>
  </si>
  <si>
    <t>PRESTAR SERVICIOS PROFESIONALES DE ENFERMERÍA PARA APOYAR EL PROGRAMA DEPARTAMENTAL DE TUBERCULOSIS Y LEPRA DE LA SECRETARIA DE SALUD DE CUNDINAMARCA, CON ACCIONES QUE DEN CUMPLIMIENTO A LAS METAS PARA LA PREVENCIÓN, ATENCIÓN Y CONTROL DE LA TUBERCULOSIS Y LA ENFERMEDAD DE HANSEN.</t>
  </si>
  <si>
    <t>PRESTAR SERVICIOS PROFESIONALES DE TRABAJO SOCIAL   PARA APOYAR EL PROGRAMA DEPARTAMENTAL DE TUBERCULOSIS Y LEPRA DE LA SECRETARIA DE SALUD DE CUNDINAMARCA, CON ACCIONES QUE DEN CUMPLIMIENTO A LAS METAS PARA LA PREVENCIÓN, ATENCIÓN Y CONTROL DE LA TUBERCULOSIS Y LA ENFERMEDAD DE HANSEN</t>
  </si>
  <si>
    <t>PRESTACION DE SERVICIOS PROFESIONALES  COMO MEDICO ESPECIALIZADO  EN INFECTOLOGIA  PARA APOYAR EL PROGRAMA  DEPARTAMENTAL DE TUBERCULOSIS  Y LEPRA DE LA SECRETARIA DE SALUD DE CUNDINAMARCA</t>
  </si>
  <si>
    <t>PRESTAR SERVICIOS TECNICOS DE APOYO ASISTENCIAL EN LA REALIZACION DE ACTIVIDADES DE AUXILIAR DE ENFERMERIA DE LOS ALBERGUES Y REFERENCIA DE PACIENTES A LAS INTERCONSULTAS A DIFERENTES IPS , EN EL SANATORIO  DE AGUA DE DIOS</t>
  </si>
  <si>
    <t>DIANA BUITRAGO CUERVO</t>
  </si>
  <si>
    <t>CAJA</t>
  </si>
  <si>
    <t>PRESTAR SERVICIOS TÉCNICOS DE APOYO  COMO AUXILIAR  DE FACTURACIÓN FARMACIA DEL SANATORIO DE AGUA DE DIOS E.S.E.</t>
  </si>
  <si>
    <t>2 MESES</t>
  </si>
  <si>
    <t>CARLOS ALBERTO MORENO FAJARDO</t>
  </si>
  <si>
    <t>PRESTACION DE SERVICIOS DE MANTENIMIENTO PREVENTIVO YU CORRECTIVO  A LOS VEHÍCULOS  DEL PARQUE AUTOMOTOR Y EL SUMINISTRO DE INSUMOS Y REPUESTOS PARA LOS VEHICULOS Y MOTORES DE LAS PLANTAS ELÉCTRICAS QUE SEAN REQUERIDOS POR EL SANATORIO DE AGUA DE DIOS ESE</t>
  </si>
  <si>
    <t>JESUS ANTONIO VECINO VALERO</t>
  </si>
  <si>
    <t>PRESTACION DE SERVICIOS PARA LA IMPLEMENTACION, DISEÑO, ELABORACION, VERIFICACION Y FUNCIONAMIENTO DEL CURSO DE FORMACION VIRTUAL EN EL PROGRAMA DEPARTAMENTAL DE TUBERCULOSIS Y LEPRA PARA EL SANATORIO DE AGUA DE DIOS ESE</t>
  </si>
  <si>
    <t>30-7-20220</t>
  </si>
  <si>
    <t>LUZ DORIS CARDONA RODRIGUEZ</t>
  </si>
  <si>
    <t>PRESTAR SERVICIOS COMO PROFESIONAL ADMINISTRADOR PUBLICO ESPECIALIZADO PARA LA COORDINACION FUNCIONAL DEL PROYECTO  "FORTALECER LA INVESTIGACION DE SINTOMATICOS DE PIEL Y SISTEMA NERVIOSO PERIFERICO EN CONVIVIENTES DE PACIENTES HANSEN DEL SANATORIO DE AGUA DE DIOS A NIVEL NACIONAL ESE"</t>
  </si>
  <si>
    <t>PRESTAR SERVICIOS COMO PROMOTOR DEL PROYECTO  "FORTALECER LA INVESTIGACIÓN DE SINTOMÁTICOS DE PIEL Y SISTEMA NERVIOSO PERIFÉRICO EN CONVIVIENTES DE PACIENTES HANSEN DEL SANATORIO DE AGUA DE DIOS ESE"</t>
  </si>
  <si>
    <t xml:space="preserve">JOHAN ANDREY DEVIA TAFUR </t>
  </si>
  <si>
    <t>AMILCAR ROBERTO JUDEX GUTIERREZ</t>
  </si>
  <si>
    <t>PRESTAR SERVICIOS DE TECNICO EN SISTEMAS DEL PROYECTO  "FORTALECER LA INVESTIGACION DE SINTOMATICOS DE PIEL Y SISTEMA NERVIOSO PEIFERICO EN CONVIVIENTES DE PACIENTES HANSEN DEL SANATORIO DE AGUA DE DIOS ESE A NIVEL NACIONAL</t>
  </si>
  <si>
    <t>PRESTAR SERVICIOS TECNICOS  DE APOYO ASISTENCIAL COMO AUXILIAR DE ENFERMERÍA DEL SANATORIO DE AGUA DE DIOS ESE</t>
  </si>
  <si>
    <t>ANGELICA MARIA BETANCOURT GUABA</t>
  </si>
  <si>
    <t>PRESTAR SERVICIOS PROFESIONALES COMO BACTERIOLOGA PARA APOYAR EL PROGRAMA DEPARTAMENTAL DE TUBERCULOSIS Y LEPRA DE LA SECRETARIA DE SALUD DE CUNDINAMARCA Y EL SANATORIO DE AGUA DE DIOS ESE</t>
  </si>
  <si>
    <t>OLGA LUCIA GOMEZ BASTIDAS</t>
  </si>
  <si>
    <t>YENY LIZETH LOPEZ LOPEZ</t>
  </si>
  <si>
    <t>DEISY ADRIANA PRIETO GUTIERREZ</t>
  </si>
  <si>
    <t>ILSA NUBIA RAMIREZ ALDANA</t>
  </si>
  <si>
    <t>PRESTAR SERVICIOS DE AUXILIAR EN ENFERMERIA DEL PROYECTO "FORTALECER LA INVESTIGACION DE SINTOMATICOS DE PIEL Y SISTEMA NERVIOSO PERIFERICO  EN CONVIVIENTES DE PACIENTES HANSEN DEL SANATORIO DE AGUA DE DIOS A NIVEL NACIONAL ESE</t>
  </si>
  <si>
    <t>YULI JOHANA OLIVEROS MACIAS</t>
  </si>
  <si>
    <t>CAROLINA DE ARANZAZU CLAROS OROZCO</t>
  </si>
  <si>
    <t>DIANA MILENA LOZANO CARVAJAL</t>
  </si>
  <si>
    <t>LEYDI MARIE CLARIE DOMINGUEZ AUDOR</t>
  </si>
  <si>
    <t xml:space="preserve">MAGNOLIA CASTRO HERRAN </t>
  </si>
  <si>
    <t>GUSTAVO AVILA ROA</t>
  </si>
  <si>
    <t>KAREN LORENA CIFUENTES GOMEZ</t>
  </si>
  <si>
    <t>PRESTAR LOS SERVICIOS DE INTERVENTORIA TECNICA ADMINISTRATIVA Y FINANCIERA AL CONTRATO 300942001 DE ADECUACION DEL AREA DE TERAPIA FISICA DEL HOSPITAL HERRERA RESTREPO DEL SANATORIO DE AGUA DE DIOS ESE</t>
  </si>
  <si>
    <t>MARIA CLAUDIA GUZMAN MARTINEZ</t>
  </si>
  <si>
    <t>OFICIO SUPERVISION</t>
  </si>
  <si>
    <t>JOSE FORTUNATO GAMBOA MORENO</t>
  </si>
  <si>
    <t>YENLY FERRIN RENGIFO</t>
  </si>
  <si>
    <t>CLAUDIA MARGARITA RODRIGUEZ PADILLA</t>
  </si>
  <si>
    <t>MARIA CONSUELO MENDEZ GARZON</t>
  </si>
  <si>
    <t>PAULA ANDREA CUCUÑAME AGUDELO</t>
  </si>
  <si>
    <t>GENI PAOLA LARA CUBILLOS</t>
  </si>
  <si>
    <t>DIANA JAZMIN PUENTES MONROY</t>
  </si>
  <si>
    <t>MARTHA LILIANA LUNA RAMIREZ</t>
  </si>
  <si>
    <t>ANGELICA JULIETH DEVIA VERA</t>
  </si>
  <si>
    <t>NESTOR LEON OLMOS</t>
  </si>
  <si>
    <t>MAYRA ALEJANDRA CLAROS OROZCO</t>
  </si>
  <si>
    <t>PRESTAR SERVICIOS PARA REALIZAR DISEÑO GRAFICO E IMPRESIÓN DEL MATERIAL DE INFORMACIÓN, EDUCACIÓN Y COMUNICACIÓN, CORRESPONDIENTE AL PROGRAMA DE TUBERCULOSIS Y HANSEN DE ACUERDO AL MANUAL DE  IMAGEN DE LA GOBERNACIÓN DE CUNDINAMARCA Y A LAS ESPECIFICACIONES TECNICAS DEL ANEXO TECNICO 2" DEL PROGRAMA DE TUBERCULOSIS Y HANSEN DE LA SECRETARIA DE SALUD DE CUNDINAMARCA Y EL SANATORIO DE AGUA DE DIOS ESE</t>
  </si>
  <si>
    <t>CAMILO ANDRES DUSSAN LOZANO</t>
  </si>
  <si>
    <t>1/10/20220</t>
  </si>
  <si>
    <t>PRESTAR SERVICIOS TECNICOS DE APOYO COMO AUXILIAR DE FACTURACIÓN DEL SANATORIO DE AGUA DE DIOS ESE</t>
  </si>
  <si>
    <t>PRESTAR SERVICIOS TECNICOS DE APOYO COMO AUXILIAR DE FACTURACION DEL SANATORIO DE AGUA DE DIOS ESE</t>
  </si>
  <si>
    <t>PRESTAR SERVICIOS PROFESIONALES COMO MEDICO GENERAL, EN LOS DIFERENTES SERVICIOS DE SALUD QUE  EL SANATORIO DE AGUA DE DIOS ESE TIENE HABILITADOS</t>
  </si>
  <si>
    <t>PRESTAR SERVICIOS PROFESIONALES COMO MEDICO GENERAL EN LOS DIFERENTES SERVICIOS DE SALUD QUE TIENE HABILITADOS EL SANATORIO DE AGUA DE DIOS ESE</t>
  </si>
  <si>
    <t>PRESTAR SERVICIOS DE APOYO COMO AUXILIAR DE ARCHIVO DEL SANATORIO DE AGUA DE DIOS ESE</t>
  </si>
  <si>
    <t>364
365</t>
  </si>
  <si>
    <t>PRESTAR SERVICIOS PROFESIONALES DE APOYO ESPECIALIZADO EN EPIDEMIOLOGIA Y DE APOYO A LA GESTION DE ACTIVIDADES ADMINISTRATIVAS EN  EL SANATORIO DE AGUA DE DIOS ESE</t>
  </si>
  <si>
    <t>EL ESTUDIO PREVIO DEBE SER ACTUALIZADO DE ACUERDO AL CONTRATO</t>
  </si>
  <si>
    <t>PRESTAR SERVICIOS TECNICOS DE APOYO COMO AUXILIAR DE FARMACIA EN EL SANATORIO DE AGUA DE DIOS ESE</t>
  </si>
  <si>
    <t>PRESTAR SERVICIOS PROFESIONALES DE APOYO EN LA REALIZACION DE ACTIVIDADES DE ENFERMERÍA EN EL SANATORIO DE AGUA DE DIOS ESE</t>
  </si>
  <si>
    <t>PRESTAR SERVICIOS TECNICOS DE APOYO ADMINISTRATIVO A LAS ACTIVIDADES DE REFERENCIA Y CONTRARREFERENCIA DEL SANATORI ODEE AGUA DE DIOS ESE</t>
  </si>
  <si>
    <t>PRESTAR SERVICIOS PROFESIONALES DE APOYO AL PROCESO DE GESTION TECNOLOGICA TICS DEL SANATORIO DE AGUA DE DIOS ESE</t>
  </si>
  <si>
    <t>10/10/20220</t>
  </si>
  <si>
    <t>PRESTAR SERVICIOS PROFESIONALES DE APOYO  AL PROCESO DE GESTION TECNOLOGICA TICS DEL SANATORIO DE AGUA DE DIOS ESE</t>
  </si>
  <si>
    <t>PRESTACION DE SERVICIOS PROFESIONALES DE APOYO ESPECIALIZADO EN SOPORTE TI  EN REORGANIZACION, ACTUALIZACIÓN DEL SITIO WEB INSTITUCIONAL, GESTION DOCUMENTAL ORFEO, APOYO EN LA FORMULACIÓN Y GESTION DE PROYECTOS DE INVERSIÓN, APOYO AL SISTEMA OBLIGATORIO DE LA CALIDAD , APOYO OFICINA DE PLANEACION Y SISTEMA DE INFORMACION</t>
  </si>
  <si>
    <t>PRESTAR SERVICIOS TECNICOS REQUERIDOS PARA DESARROLLAR ACTIVIDADES DE APOYO ADMINISTRATIVO Y ACTIVIDADES DE APOYO PARA EL SISTEMA DE CONTROL INTERNO EN EL SANATORIO DE AGUA DE DIOS ESE</t>
  </si>
  <si>
    <t>PRESTAR SERVICIOS PROFESIONALES DE APOYO A LA GESTION , SEGUIMIENTO, MEDICIÓN, EVALUACIÓN Y ACOMPAÑAMIENTO AL SISTEMA DE CONTROL INTERNO DEL SANATORIO DE AGUA DE DIOS ESE</t>
  </si>
  <si>
    <t>CARMEN ROSA MORA RODRIGUEZ</t>
  </si>
  <si>
    <t>PRESTAR SERVICIOS PROFESIONALES COMO ASESOR JURIDICO PARA EL SANATORIO DE AGUA DE DIOS ESE</t>
  </si>
  <si>
    <t>PRESTAR SERVICIOS TECNICOS DE APOYO ADMINISTRATIVO A LAS ACTIVIDADES DE LOS PROGRAMAS DE PROTECCIÓN ESPECIFICA, DETECCION TEMPRANA, ELABORACIÓN DE INFORMES Y ATENCIÓN DE USUARIO DEL SANATORIO DE AGUA DE DIOS ESE</t>
  </si>
  <si>
    <t>PRESTAR SERVICIOS DE APOYO COMO AUXILIAR DE ARCHIVO Y GESTION ADMINISTRATIVA EN EL SANATORIO DE AGUA DE DIOS ESE</t>
  </si>
  <si>
    <t>PRESTAR SERVICIOS PROFESIONALES DE APOYO CONTABLE AL PROCESO DE COSTOS EN EL SANATORIO DE  AGUA DE DIOS ESE</t>
  </si>
  <si>
    <t>PRESTAR SERVICIOS PROFESIONALES COMO MEDICO GENERAL, EN LOS DIFERENTES SERVICIOS DE SALUD QUE EL SANATORIO DE AGUA DE DIOS ESE TIENE HABILITADOS</t>
  </si>
  <si>
    <t>PRESTAR SERVICIOS PROFESONALES DE APOYO PARA LA EJECUCIÓN DE ACTIVIDADES DE NUTRICION DIETARIA EN EL SANATORIO DE AGUA DE DIOS ESE</t>
  </si>
  <si>
    <t>AIDA LILIANA CABREJO ALMANZA</t>
  </si>
  <si>
    <t>PRESTAR SERVICIOS COMO TECNOLOGA DE RAYOS X EN EL SERVICIO DE IMAGENOLOGIA DEL SANATORIO DE AGUA DE DIOS ESE, PARA CUBRIR LAS NECESIDADES DE LOS USUARIOS Y LA REALIZACION DE FUNCIONES INHERENTES AL CARTO EN LA TOMA DE IMÁGENES DE APOYO DIAGNOSTICO EN LA ATENCIÓN A PACIENTES HANSEN Y OTROS</t>
  </si>
  <si>
    <t>IMPRIMIR CDP</t>
  </si>
  <si>
    <t>PRESTAR SERVICIOS DE APOYO AL SISTEMA DE INFORMACION Y ATENCION AL USUARIO (SIAU) Y SERVICIOS COMO PROFESIONAL EN PSICOLOGIA EN EL SANATORIO DE AGUA DE DIOS ESE</t>
  </si>
  <si>
    <t>4 PAGOS DE $5.500.000. MAS $2.000.000 PARA RECONOCER GASTOS DESPLAZAMIENTO A RAZON DE  $228.000 DIA</t>
  </si>
  <si>
    <t>4 PAGOS DE $3.000.000. MAS $4.000.000 PARA RECONOCER GASTOS DESPLAZAMIENTO A RAZON DE  $199.000 DIA</t>
  </si>
  <si>
    <t>JUAN SEBASTIAN GIL RODRIGUEZ</t>
  </si>
  <si>
    <t>PRESTAR SERVICIOS DE APOYO A LA GESTION COMO TECNOLOGO EN REGENCIA DE FARMACIA EN EL SANATORIO DE AGUA DE DIOS ESE</t>
  </si>
  <si>
    <t>SECOP I</t>
  </si>
  <si>
    <t>https://www.contratos.gov.co/consultas/detalleProceso.do?numConstancia=20-4-10250700&amp;g-recaptcha-response=03AGdBq25XztpWNH5pGdcqjTHwQWiKWfu8aRnIt2AsnUzTqVuoEGnnfzQQsSziI3ZnDnHnOhHnqUXe-aAH8hXW5BoQF-R__qmjLycmSNNCU00M5OuD9KZ1FI7tbrx5ABkzNHJe7ArIJG6rTUyM2Y2</t>
  </si>
  <si>
    <t>https://www.contratos.gov.co/consultas/detalleProceso.do?numConstancia=20-4-10250725&amp;g-recaptcha-response=03AGdBq240YzXRHSksw50WWX-vPI4xn2lW7r_YKWRyZGhJ9i-JjoMa5NtDQLCI1XkvW6uckRp6bR7O9-XeZdBLP4ZZORdUKEhtdq41ZlpXJqKOJm5AACUO38amhWKgMM7bBzDVWbAoj6fYG_UZYDK</t>
  </si>
  <si>
    <t>https://www.contratos.gov.co/consultas/detalleProceso.do?numConstancia=20-4-10250783&amp;g-recaptcha-response=03AGdBq26THUzkOqa65Qy4oZl4d_OpZZk7etQ0RKdOukP_9HkLLXGepSiUwrvgHHIFuoiHaf6OWgZAB4vkv_NT7ulQDNKoIGVy82hUOCjHDjgk6QH4vHTUzB0LHLDWyHtSNR-pPY8fdRpBN9SyD2n</t>
  </si>
  <si>
    <t>https://www.contratos.gov.co/consultas/detalleProceso.do?numConstancia=20-4-10252772&amp;g-recaptcha-response=03AGdBq24P55GghG92ejiiCiqgzkE1SYYbU6uBaNO9jjKkjjx9-nBHr_RIv_8pyeZIHx6V4plFtfqDpPb63XfildOUaE92cRkJ2ypkrJsXj7AjwbjYpaz8idCpykJgt2ff4zPUA-A4FAW5L3HHAMu</t>
  </si>
  <si>
    <t>https://www.contratos.gov.co/consultas/detalleProceso.do?numConstancia=20-4-10252836&amp;g-recaptcha-response=03AGdBq24koXbOVJCesltOwPUOpAKEzgsKQidEx2Adls9sMban_mrAyDO_126R6hvq4rRlLWQcSRBlmgYwroxKl8BGXoUoLIVIu0OVuyfOek5-TrHtmNTnPdyYtTO-bqj8bRH_vRsRfshL1NhL5zV</t>
  </si>
  <si>
    <t>https://www.contratos.gov.co/consultas/detalleProceso.do?numConstancia=20-4-10252896&amp;g-recaptcha-response=03AGdBq27Iu0gCP6aXed6espVjDsEn9SNde-nHu-XX7Qj749rvLi7FBEs5luvH0VkCmr81OPaN6R99WgQNiNAy8uK8rUdWTQTtJk5B_3H5NXa_MmcrlDxq1FM9II367jjFAGehykg6GJUVM3W4d1U</t>
  </si>
  <si>
    <t>https://www.contratos.gov.co/consultas/detalleProceso.do?numConstancia=20-4-10252993&amp;g-recaptcha-response=03AGdBq25-wZ6Dkt3r3XgdTvvUPS5Kc-Q1JpxKJ4Ywamf5QRbQ1k1AV9nDsoOirVsh8i3YkkVipCkBr1Jxli0vBfMWflzISAkl2TRItS-2NXDjOTI2ay-aRrq8vozDWbVFUtWP-sRYuOdrsFND9iK</t>
  </si>
  <si>
    <t>https://www.contratos.gov.co/consultas/detalleProceso.do?numConstancia=20-4-10253116&amp;g-recaptcha-response=03AGdBq27Y4PkHOqbQ6V7ou1ItYGdPsPDcWxiTWSBsR-rNnOyDqE4Z3UgdnUPgHBlnNvog49TreqyhE-vbYy1JiE_ijIJfgD5d54vTbOqVBOp5c95qmpDOINa8G_bCgutU4FMAUPxA-x5n7MwXn3b</t>
  </si>
  <si>
    <t>https://www.contratos.gov.co/consultas/detalleProceso.do?numConstancia=20-4-10253136&amp;g-recaptcha-response=03AGdBq24oPgLrlej7wI_dbsR4I86SsQhbtz1DnPDHivOIGxzpHQxNtPM_XYA1YZUCpohBFMimg9dQiv4Uj2qHh9T0hhHIYYfLPJ5s84YfS39_3cBdnESFJQ3foOUuX6T0gsz430cpNxSw5z-gAXz</t>
  </si>
  <si>
    <t>https://www.contratos.gov.co/consultas/detalleProceso.do?numConstancia=20-4-10253162&amp;g-recaptcha-response=03AGdBq26bernEuL52ZblaxbyCQBwE2spNIN5SkNYEKANIiHroDPmFQePfHnRe4NL_56BkJYp9ezaOIch6YZBCbaCrcQFvD0EFpdAx7liZyymSRBy7pAH8dMKxEY4u0z8IoAdfv8BBV-oHI5Ornh3</t>
  </si>
  <si>
    <t>https://www.contratos.gov.co/consultas/detalleProceso.do?numConstancia=20-4-10253178&amp;g-recaptcha-response=03AGdBq24ZsoOfmm26GlbDqjkBuWfWowwiUpWYw3LXagt0d9S6PLvoJUKAc1THYh1JL22PEWZP3iCFtCL8pFnBaCGVLfkoBojQpfUGc7_p4tBwGmx1Z5Fk8LrApCSHLKaaPiHtzS8Yw5la2uG7Leb</t>
  </si>
  <si>
    <t>https://www.contratos.gov.co/consultas/detalleProceso.do?numConstancia=20-4-10253281&amp;g-recaptcha-response=03AGdBq25z_WPS801oiTvdeKcf8vkdn4uuFaMA0nQZDyD1ySgFAqN5O9R2AhavvHsqz2RV8hdodGXmt9Sv8TCHumPWmMRlkF8IjEAP2BvXW_Dm_1KHGPS1Bl_0AzTo83OIbNi6oxFrbAUJaen-9mQ</t>
  </si>
  <si>
    <t>https://www.contratos.gov.co/consultas/detalleProceso.do?numConstancia=20-4-10253323&amp;g-recaptcha-response=03AGdBq25qR7Dj6RYrFUvfYmwhwyptKYhRz4ETe1nC3jxod_2ZrbEZ9PExQYEnC5LReMxORpsvf3z5mcW8-k-E0yVqtFjmGCjUtM0O7FlQM1kNtiHOA_D6CUsPC8uxpZSr8yVFfw_4zT6SxScA0co</t>
  </si>
  <si>
    <t>https://www.contratos.gov.co/consultas/detalleProceso.do?numConstancia=20-4-10253361&amp;g-recaptcha-response=03AGdBq256MAkeIv2GNahPLNRpDnNhZjEKXLjOICDcI3EXdiljbezVRN4Nqbg2oTn29Od7gV9bojbBJf3U9awzgA8rsx3MUdVdTE8UG62LxUyMxs8kyO1TpZAO-MKXcYQ-rIDLk1ey_Pno9H2seCQ</t>
  </si>
  <si>
    <t>https://www.contratos.gov.co/consultas/detalleProceso.do?numConstancia=20-4-10253449&amp;g-recaptcha-response=03AGdBq26J1y9YORgndGEVQparL__zMKBL4ELKnq10W_Nd6QzmrOYeKGdgzss3nnGatsaKS9IP_fZLTWYGtiP_ATI_n73ZDwPw1ifZZg7RGYwwwkpOJtfxT4m7HFNGgoJBcGwx2TBDRDjcAgE2oD-</t>
  </si>
  <si>
    <t>https://www.contratos.gov.co/consultas/detalleProceso.do?numConstancia=20-4-10253482&amp;g-recaptcha-response=03AGdBq26cRpgZIIdbArHjuHbr-K28VP7Ke7hEcO2Nn8ZlPS7jbFbWjVQIC0TuB_qPY0B55JsaWnc1n3bvzHOL3ZBONFzQH7OlMBR6v5Pv0u8VRsC92aMAaW5cjbqmeAOhG-xxf0PX4Qvr9Y9a5mT</t>
  </si>
  <si>
    <t>https://www.contratos.gov.co/consultas/detalleProceso.do?numConstancia=20-4-10253544&amp;g-recaptcha-response=03AGdBq24z1a2YXz8cY_gdUTPMAkXiPoBUTSp-Psdg6GlKtABIXaprv8ilbegnDLniCAkA4hEDiAyfxA6hWRPnKMY3Yk-ZsPcgjlWgCBa56nAliWbBtXr2G66s0wNH058uf-AnKGWXxcYJd_MfPML</t>
  </si>
  <si>
    <t>https://www.contratos.gov.co/consultas/detalleProceso.do?numConstancia=20-4-10263206&amp;g-recaptcha-response=03AGdBq27a5hB-Wa0OrLSOtB2XJ0P8yV9exCJU2S7FRJDkW6Oz1K5ZSPOtw-vM8wBrKJpgtIMyH_nhYg0vZr1WIbKtP_6MfwT-PRV9xwBedZrFQZs8BD2Dqfdjhddz1zNuFF-WqPkgcjLwMbtbVln</t>
  </si>
  <si>
    <t>https://www.contratos.gov.co/consultas/detalleProceso.do?numConstancia=20-4-10253705&amp;g-recaptcha-response=03AGdBq26l3-ufByFYO6-gJPdBC7bzI1fUoPFA6GM1QG_lLovLHxr-Bg1TT7yjqGwEj-dTD2OjRpGBDie6HjfcZYgFX9J40P8PYezQpcR-ft7qC1PUuCsrHF7ItBmTBpWeQi4fZbJwH9QTh6fOe61</t>
  </si>
  <si>
    <t>https://www.contratos.gov.co/consultas/detalleProceso.do?numConstancia=20-4-10253784&amp;g-recaptcha-response=03AGdBq2645HTJ8eB3FyVvo0bVNrqLolRIeA_TFwoXhVmjSoiVEBJ6QWblVeQ65bK3fua47aaomGi85IajnuI-3vAXPcBoCu79VdIqiVUdgBjbVxU45EOAbvvCHP25uRsz-ml_ef7mADmXHW_m-EP</t>
  </si>
  <si>
    <t>https://www.contratos.gov.co/consultas/detalleProceso.do?numConstancia=20-4-10252355&amp;g-recaptcha-response=03AGdBq27JSqouB9Vu-Lpus5LRgFBu78h8PEEkdSbcHJ9xTw_pA4kwLwVV0MlfwzdMmuLMduf5Ay0Qw5vFYlOMElPxc1K6GS04kKfLUzHkT5os0hv916Dz1AQzL3lvkORicnIvH4SWtGqqndyHWV2</t>
  </si>
  <si>
    <t>https://www.contratos.gov.co/consultas/detalleProceso.do?numConstancia=20-4-10252415&amp;g-recaptcha-response=03AGdBq253qlzVaP-3OsiFfesOKr3c-Vo4B5niENc8ueWydbn7N6PqXfyghjB6m1mvJpmNkBAlEc4ZjO-frwyvrEKNVvXJC0z_frZ-hAePughQqGCA0gVigxVbamEY-zj6uB7YKbVQghTW8I_tF9J</t>
  </si>
  <si>
    <t>https://www.contratos.gov.co/consultas/detalleProceso.do?numConstancia=20-4-10252446&amp;g-recaptcha-response=03AGdBq27O_p-Q3prpAklCNsiQT0J1gtiJYP74xv-oZye8jvE_KP8QzDw5h1xqs-SBItK-CsXk-JvGqDVC8q6gks2JD3BI9kd3atRIflRMB7nbWjfAr4NY1tlXL882TKqjnaGzQ0n8xf3GV0QAKXG</t>
  </si>
  <si>
    <t>https://www.contratos.gov.co/consultas/detalleProceso.do?numConstancia=20-4-10266844&amp;g-recaptcha-response=03AGdBq27_8ji6VygND8IC-Me5M6jnCg-Knf0vEKPB5lddx7VSvuVd8qrfnptp5eHaiOGuPiSbwhNNhn_RkBsx-mk4kvVhKLfOCJu0EXarZqADgIf8liekwDIbfdASFjyXldnZG7M_ykbyViMLEkM</t>
  </si>
  <si>
    <t>https://www.contratos.gov.co/consultas/detalleProceso.do?numConstancia=20-4-10252479&amp;g-recaptcha-response=03AGdBq24acubdJeuP0PXU99AN1hVJiH55KVWmkYsMmGKD6byG60YcK5vFxGw6nMcZadnuOGcIjcWT9Pa2yUkdIefETHm203y7n_IJVml-Mr6J8Be-xAWsjh6fKdtGP9w0aefAax_h5LMDg9ff7zd</t>
  </si>
  <si>
    <t>CONTROL CONTRATOS PS 2020</t>
  </si>
  <si>
    <t>https://www.contratos.gov.co/consultas/detalleProceso.do?numConstancia=20-4-10252604&amp;g-recaptcha-response=03AGdBq24x2YUNHbUazNr6dobncrUwfv3iRy_qN3jwqctVnugD8Az5QyIpeofOGArH0VwGHSaYk_KVm8onX9rco_AOieakAtwpp6NZwJ7UX5ZY-r4kFrxICyvCPif4TNrYOks2hCb5sfz__nq2l1i</t>
  </si>
  <si>
    <t>https://www.contratos.gov.co/consultas/detalleProceso.do?numConstancia=20-4-10252669&amp;g-recaptcha-response=03AGdBq25wfKn6t3-t1u5b6uZ4J6zcHjvpccuI5xVk6ZTC2uNtqx9HvlmmNWM7hcuhyWsLnrgWf_Eq1WzIEHDU7r5GyMBNkCQ11zDr2pBYORzp-cLIHF-fTJLCiC2zXpQdUtcEoWNwskLsculJQFB</t>
  </si>
  <si>
    <t>https://www.contratos.gov.co/consultas/detalleProceso.do?numConstancia=20-4-10266986&amp;g-recaptcha-response=03AGdBq26BcBAiqEVc45A2pPVWP5WFBBTfmO-tURBdOYmw-T63cOsRUzdiVXZ_zgLvYf3i7V84cRKEV24pZxbMHD3UICHgXEEbzBBy-Ru5rBi-OEsAlCX16rBNwewF5YQKbruto-D3eaKM-uHi1Sj</t>
  </si>
  <si>
    <t>https://www.contratos.gov.co/consultas/detalleProceso.do?numConstancia=20-4-10252735&amp;g-recaptcha-response=03AGdBq27S2J72V3N08H-T9MxXvfOTETIhSkmxR6GReUncsLf4-RQEC93h2S0rDkuKBGT83s2ObC1SjFPAYSuzLLEdDNdxGl9LLmXXaSTdbMdOsyiejIprgajaQTTYDAgEEr6Ci818mjyu7JjQ8Io</t>
  </si>
  <si>
    <t>https://www.contratos.gov.co/consultas/detalleProceso.do?numConstancia=20-4-10252826&amp;g-recaptcha-response=03AGdBq27a9rO4sWfoCTMBNLjTm-XT6j1tzjbfgdd1Z6MDMS2y2tG-S5cFTifb1Hzjwrlw2f2GSeuML2goJmthWdVtbQI496r9Mf5U0Y9LSkW9DBTQR9zzkMbw15C426sezt8Ty_kaRbKjmfc9fgJ</t>
  </si>
  <si>
    <t>https://www.contratos.gov.co/consultas/detalleProceso.do?numConstancia=20-4-10252792&amp;g-recaptcha-response=03AGdBq266cOWfUthaPxic4ox-dn6ECQV4LhR-bThL3Iicjvygv4t88AijzUWJxO200nwTp7qL6PoRgl-7xKgOGCLVplNj3eJ-jtykHMiLZHrtibKEo57KAe7avoo7vIFJcTD5TeQZshIi2AjUIbH</t>
  </si>
  <si>
    <t>https://www.contratos.gov.co/consultas/detalleProceso.do?numConstancia=20-4-10252899&amp;g-recaptcha-response=03AGdBq27EFInfVMnSbuNvu3xpeTn_z1qv0KfP1_oSdNwxzrz3qve8hliJbhtmAUPUPoGIdtOF-ievJnvRrbfRd4BWuUyeqEEZp9sv1iN-__8e4l86ZSXlSSwG0OxxggQg_5DJiWAXptEt5cagID6</t>
  </si>
  <si>
    <t>https://www.contratos.gov.co/consultas/detalleProceso.do?numConstancia=20-4-10262313&amp;g-recaptcha-response=03AGdBq27R_j-OV-9ryMK-gjTMwhfZ3vUkL-wQG-30is1Ulfu179Fk3Wpf8XGe5oicrYS0Khy3Wj2g29zTu2n4FYVWGg_AxUUQlZqbY66GgLKjhWRBrXA5dwFFpp3AyPfaITG-apseyu4yVq99_7s</t>
  </si>
  <si>
    <t>https://www.contratos.gov.co/consultas/detalleProceso.do?numConstancia=20-4-10252943&amp;g-recaptcha-response=03AGdBq25hG5VsGhInyQbgz63mOHpGU2Qd0m5hculeGLOnG8KGaQzRmSIydH84hzhmY3bOkr9AYBV2B-Y-uzqYjk5yla19Xnm0YGTono0G3BuIsMzligmg70fqJ3-wDWfCyk2Vy0YIPhhFLiKrKg9</t>
  </si>
  <si>
    <t>https://www.contratos.gov.co/consultas/detalleProceso.do?numConstancia=20-4-10253338&amp;g-recaptcha-response=03AGdBq27o0zA-eO3zMX833CusG9LoWpQ0V8wW9JB3wL65TLXYZSvv0MN4cExD6Q6MTT3m0oLqyY2f7X8X6E4Utx-Ioc1Vj3QKsqSfEX53pV2VsjFySRKuyctRBQEO2Rg09tWptO5UAKjFyopa8Xm</t>
  </si>
  <si>
    <t>https://www.contratos.gov.co/consultas/detalleProceso.do?numConstancia=20-4-10253374&amp;g-recaptcha-response=03AGdBq2653h_vS_ZAfWCfq33kzsizfQTKMnQohUyVXNqC1kmHTB4pVGuIi_P_DrM4Mg325EoTQ_GY51-TFiMrBfQ-eVs4j9UDVZmsJjGH4MB-2zuFledgMJzD0WZEv89xGKJqYw3zve_6lUlDA8O</t>
  </si>
  <si>
    <t>https://www.contratos.gov.co/consultas/detalleProceso.do?numConstancia=20-4-10253400&amp;g-recaptcha-response=03AGdBq27kecExR8n3SgGrDllz5WZL23kKCi_oELkUYCwh7nBlxNuSp78VJwQC4Vzoe6gfDyVaWiHIYhhWMWRiaE9fo4ige_HwiJ9t14iycvPmLVs2oHqTDXNaxIuA1gyUdjUA2xBtej5V7coYC_i</t>
  </si>
  <si>
    <t>https://www.contratos.gov.co/consultas/detalleProceso.do?numConstancia=20-4-10253424&amp;g-recaptcha-response=03AGdBq26tsipKjCyKenzJGFl4z_babbY89YvqIA8kYZ1a33K99R1aZMH9Fgurgq_7xt8yyhYQbBx7WAbKdmHBNwHVFuecmM11tkCoaCOtBW_J7_cYU6I6AK2xYVLkKFNVF1PK8d7yJ86JHgai2iV</t>
  </si>
  <si>
    <t>https://www.contratos.gov.co/consultas/detalleProceso.do?numConstancia=20-4-10253461&amp;g-recaptcha-response=03AGdBq2691PId26m9d31AXAWcsh1DFKgKbr_Cbu8Wfmk1Ny4081sT63c4wPdTDF8LBe9mgS8y-Nmmu7HSjzo9tf6Pr1o9Ac6D2kvE87eUe7nQnrdzVO-rR4kN66kiU2U8uGNBCO42QqmU4eio0N8</t>
  </si>
  <si>
    <t>https://www.contratos.gov.co/consultas/detalleProceso.do?numConstancia=20-4-10253489&amp;g-recaptcha-response=03AGdBq27JhN_N83LElF1Gf7oOG9vk32ZjNLuBdakAGLFMvMzHaT4sOIn3TVI1x6AFoqwluaJqDAAN7nh9xmN_uQACF0NmPs81qM0Xo0s-UgFJ_XzwfwUR0AmJAfO6WQ4biI88cX-ap-4J90U9ZPB</t>
  </si>
  <si>
    <t>https://www.contratos.gov.co/consultas/detalleProceso.do?numConstancia=20-4-10264044&amp;g-recaptcha-response=03AGdBq27WLWiI-2E2MFNu_9eeYgHnhqiJ6NWfHzBrgzcnBTibn6NnyZl5AAgITHD40Ox6SVqV3HWHaMSz7Z1LZ0Qs7BCzp38UMJw6oRfcQe8u5fKDum5Hb3pn2_9uUSyX1vZnqbr_sNOGvXbzzPO</t>
  </si>
  <si>
    <t>https://www.contratos.gov.co/consultas/detalleProceso.do?numConstancia=20-4-10262340&amp;g-recaptcha-response=03AGdBq2446rVTpkISqWgCMVTl3dZWJLhPDYXP-cBnMmBnFw-4lLYHWD6DI-Sx2C5p_qroUCVtOvaxRQadswrDovtfPBWynlPIQVYgt-7qxZn5oy5lTq-PDMmOWB02x1aCDnqcvYx2nkvQyEmRyy1</t>
  </si>
  <si>
    <t>https://www.contratos.gov.co/consultas/detalleProceso.do?numConstancia=20-4-10262275&amp;g-recaptcha-response=03AGdBq26RwkYyitgibeMa0Z3h17Ni4mjPm3RphvJaiiuYy_Mc19XDHdE0d647Wau2qS1J0uWg3EX1As3x9tFK_IGsnEcOPB5iW78M6qvi7JCdMicJCfCHfzPoNmxewxzpuSdPYAtrqmnTu6TWiXd</t>
  </si>
  <si>
    <t>https://www.contratos.gov.co/consultas/detalleProceso.do?numConstancia=20-4-10267050&amp;g-recaptcha-response=03AGdBq24Ev7Il1QWRQlqoCBbksbqUWfUtbvwoE1oW8HleZUm0ksu699d4x6vn0MyfssGFEItCFgXgFinqXYp4yoTf6xXaZwom_wqT34DjUT1kY9elq3TmQnH4LOS775QZiaRxj_Vnb7C-QhKEr_s</t>
  </si>
  <si>
    <t>https://www.contratos.gov.co/consultas/detalleProceso.do?numConstancia=20-4-10253551&amp;g-recaptcha-response=03AGdBq24EdhDOobBkhRI1s0idDtyvpbq5nR3DzBqvqmuTQ1RRsoFIkUjXomORsjD_8dBgN_BOaB4SvkmGGeHMU1QHxcWk8akuBkQ0F7EV3Clp9Pmx3V6buhiu68oUWWCBs0H67uVA9UUVsfze6VR</t>
  </si>
  <si>
    <t>https://www.contratos.gov.co/consultas/detalleProceso.do?numConstancia=20-4-10266790&amp;g-recaptcha-response=03AGdBq26pJ6WIYy3dSrzuxJ2StKD62hhq7BeFEZtdDnu1MSnCsMJA-iYz0D7YdwnreELtVS0FzB58FvLftwusXbM-YcUAaLfhHTHp_ZQiTtriERMyVZwTq1OsKXuiJh96ItLC8feCvSDeO4EWX1d</t>
  </si>
  <si>
    <t>https://www.contratos.gov.co/consultas/detalleProceso.do?numConstancia=20-4-10253577&amp;g-recaptcha-response=03AGdBq25UU4uCKT-6pAnCAUKBdfG9VmmleQVy950rnHuEd39dJawhVf3WgA6zL6zhgN2BB5I3lRMPkCG1o0-aSY0RdiwUN_H6Z4pVRp8Ktt4VnFAf4o-wJTEvBvs2PPAlqbdDgNe_nP4DjGTRM6O</t>
  </si>
  <si>
    <t>https://www.contratos.gov.co/consultas/detalleProceso.do?numConstancia=20-4-10253600&amp;g-recaptcha-response=03AGdBq25W4ldPFcy6GwgGbeP-RJ8o_RnNcB8O7NImSgNNC-fo3-ANAts_sz_capY1nBfXRlRGrsZT4yVQgikXbsh2ahz4g-7eAn6EKIWi8a6W-q3IeZuikMU4iRaV7Cw14FDl6VvTT8Tr0yy4efL</t>
  </si>
  <si>
    <t>https://www.contratos.gov.co/consultas/detalleProceso.do?numConstancia=20-4-10253681&amp;g-recaptcha-response=03AGdBq261PgSAco6JYaLQj8jzzGU-dmZXQX3FcE-PDJwfmUuD85auQIxM604X1GYdLLJowJuWG40iirIyr2HSglO5i1Lya5UJb9TpVDM8s6g_j3pTmtdYAZR61ScjzMjEUVxHKVfDJfSL6wRTDpE</t>
  </si>
  <si>
    <t>https://www.contratos.gov.co/consultas/detalleProceso.do?numConstancia=20-4-10253703&amp;g-recaptcha-response=03AGdBq26Bnkj_mRsWGQvxkOdg-38OoQs1ccWI6zcjN1gHhL_YIsAV8gjAO05ZUuVUYX4CEuSFw5XCyoYaGaSjNZaAOw7KD_PrCf_udUWtjbXhUKPduvJdX-_OMr6C9q9YWy6tUZaoCRoxI7fEFgo</t>
  </si>
  <si>
    <t>https://www.contratos.gov.co/consultas/detalleProceso.do?numConstancia=20-4-10253740&amp;g-recaptcha-response=03AGdBq26JA6ezNCqUG10yVR3hkzZXPFQWdIN0KYt1XXXtCxuPsjOAVqthbKGJyJRwzIhfjEd0QcqxO350Ga7t5C4gJWUmaOLmpwIE3BruTMeDA2WlbKNANmjzFZvS042ezv2KSGH1b3vxUJe5CVK</t>
  </si>
  <si>
    <t>https://www.contratos.gov.co/consultas/detalleProceso.do?numConstancia=20-4-10253767&amp;g-recaptcha-response=03AGdBq2704_wZ9vKBHMDJcsSK9_DUFEDcnC7KxkslAQrdggBe7PyH0UcvBgrB_d0pSziimhAjnCQs1XIOFDHsN_zfjyIW8sh9IASZlRqXkZgU3CAP7WCfxGCKq5kwlK8cJ7L6edtQsguwC0XyeL2</t>
  </si>
  <si>
    <t>https://www.contratos.gov.co/consultas/detalleProceso.do?numConstancia=20-4-10262694&amp;g-recaptcha-response=03AGdBq240_2wHAXgv3AftNsj2thLG5CSQJVowbYbEL14z140xW_ryi7wtp40GNlVzen3f8rz556hgrSr8af-Ny8zOZBee43IcNc1uyXH59_PItrFbHX87T27KZ_9Fy931tHYaZOQ_VJDQDVnPxve</t>
  </si>
  <si>
    <t>https://www.contratos.gov.co/consultas/detalleProceso.do?numConstancia=20-4-10262524&amp;g-recaptcha-response=03AGdBq24fgCAbh89QiTxG58cFGV6DdtoYRF8Mud7WzE5bJbiioEfQz4a6C8UAUtA0qzO6L1Ag3-r79nG9i0zij6yFKYi4VoNcu9Qx3gFiypCmiutRnWG0B_h75Cg6647wAATMHhWuJiCmWK_53hF</t>
  </si>
  <si>
    <t>https://www.contratos.gov.co/consultas/detalleProceso.do?numConstancia=20-4-10262460&amp;g-recaptcha-response=03AGdBq26Rr1WYphU_Zd5yv2tU7-Wq5UKm_oMhfYl-89POSXKXCWeohYSSKKDQXb1_FCoEbfEB-KmowBOF4bp2zN-QYY6oMy5TxAdZhUb3rngq7sUDCo5N2xlNDz8dYRsSHsYJe9qO9g_h1AiR26s</t>
  </si>
  <si>
    <t>https://www.contratos.gov.co/consultas/detalleProceso.do?numConstancia=20-4-10262389&amp;g-recaptcha-response=03AGdBq25iYNujm_hJHXUZnbZ55D4Y7f6AGmxZfQjmBsJP9N-fbzwBKS_y9708RcVKcEahHYLl5NyTlJNW4PIkPLSf5CmkV1wC2GVKRTFzXxutumFHZAQrS5iKNNUdc7WuikMyDWRDXbH4f3i1ik8</t>
  </si>
  <si>
    <t>https://www.contratos.gov.co/consultas/detalleProceso.do?numConstancia=20-4-10265403&amp;g-recaptcha-response=03AGdBq25fR3xem2Dw-zO9Hbw2Z5CtFHntr_oR0sT57nq_RIu1UCWdy4xIP1Vd0oIs-fYgyV7pnv7erRj7usEO-i8roGy-95C74q_T42OgAAxgczCSavRc-jnLHrNIQcvYl-xDfyUagbDzxtE6poV</t>
  </si>
  <si>
    <t>https://www.contratos.gov.co/consultas/detalleProceso.do?numConstancia=20-4-10253800&amp;g-recaptcha-response=03AGdBq27zz0dxxHgpEww9H_m5ps-2k7QVy_NCMgTf7hrHx4ludwF82KfQ7nijdBRYo7Zf5WuL4DAe1NcObE3AWt4gqBrRjXDZJ-QUkshmgA11pOQ_6wQ4jXC6wqXRi390PE5l8Bjqx194cBcL1F4</t>
  </si>
  <si>
    <t>https://www.contratos.gov.co/consultas/detalleProceso.do?numConstancia=20-4-10301152&amp;g-recaptcha-response=03AGdBq26MWBqrincfSM2E4nS9HyfjF5VU-xFXlY4VxQV4I3W2Ot7qvBOz-wYumQSA3BVoFyr3VCyXTU9X1TJOEuQeTQ1QU5_xqG-0Yi6rB1wM7BaLwArDhQ3ZGlPmPPOoYNH0oV6901hJ8SnvRya</t>
  </si>
  <si>
    <t>https://www.contratos.gov.co/consultas/detalleProceso.do?numConstancia=20-4-10309017&amp;g-recaptcha-response=03AGdBq24fKDZ0_BLZuu8gzAsYL7KNUW0bXWvAveoZFozEQLDUGSDiHAC9mYye6Whl_IVHdu0V2EomxvGMxF9DcAdt4DpQi7t3fpjpnSlFMpVHKG3L1s0RzIqzvumWH5em87JEB-e2VyCTxjEFkYc</t>
  </si>
  <si>
    <t>https://www.contratos.gov.co/consultas/detalleProceso.do?numConstancia=20-4-10345949&amp;g-recaptcha-response=03AGdBq25c9jPptMu9O-LKCBMNbYM9eTxH067dPy9fCzlt6SADSJe-LsKMBk7VcJJT04peX4MG6Npgl3YDeqbJnpgWpeOkM5xFlszqXLy_QSvF2VICm67YQV4YlvlP8PvCOgmRrdsgPld_xLAeNHS</t>
  </si>
  <si>
    <t>https://www.contratos.gov.co/consultas/detalleProceso.do?numConstancia=20-4-10349838&amp;g-recaptcha-response=03AGdBq25gUCTHHWGjUdbE_r1IcEE8W0XsLsexgP1SSEc5LI1oIo28vXLFMj6BtArbZO93Kufiiw1sMNxfLc4gs3nRPGGEk8Fn0K09FnqLuXNaDLgmDIqytHcDzMc8XDV75_rGtlmgWn6OePZyFkb</t>
  </si>
  <si>
    <t>https://www.contratos.gov.co/consultas/detalleProceso.do?numConstancia=20-4-10371510&amp;g-recaptcha-response=03AGdBq24v7n3N3Aw9akskDknO3VXJ1eLoKUgBSaE-9yeWMIITv94vXzGpDEco-EjXR1Z9wyntXyn2kLSB5PTKTvz-pBSopfRFoK2hVWdCBS50aYd0jY_oifDk3vGZl6VHUr6cI9iG6rZEvxqLL6n</t>
  </si>
  <si>
    <t>https://www.contratos.gov.co/consultas/detalleProceso.do?numConstancia=20-4-10387223&amp;g-recaptcha-response=03AGdBq2415ho20kDMMg5U9GAFAxXoF5Q6l8G7swcodSyY8POkmKmtZWzfnAz-3jCEg-Gy1cxnOXOyDTKwd0MFcTzLBPUE3LNUcX5Q8qoA-1GC0NwBLAkMbvLRexe_sBOMY7dBxHMuAKHeRn_oqxy</t>
  </si>
  <si>
    <t>https://www.contratos.gov.co/consultas/detalleProceso.do?numConstancia=20-4-10374295&amp;g-recaptcha-response=03AGdBq2561cqlLJ8diYM15gnA4sRCYpiA0fUdCkJuDQsaZtvlhtWY1KRWei4kOPC8GLWWuh_xyisNRGRsrMwNFa1gw3eMrjgKawiRyCZemsnUZM0SmDtgvYKNKjJjjPhyy-yjHRFUMcW11_iYcG-</t>
  </si>
  <si>
    <t>https://www.contratos.gov.co/consultas/detalleProceso.do?numConstancia=20-4-10374391&amp;g-recaptcha-response=03AGdBq24Mqf6_UMfJgaSsEfe1k50SHj64NEdHi4WKRJq30ia6bqosIpQagUrrLf_kCcT7yWVfNu4lHZSk06_Zm-m9heziQD4n6iRX21Ti9dEajfJeomSFjstaPsQoOUrocW1WgT-aA6ujCyYuago</t>
  </si>
  <si>
    <t>https://www.contratos.gov.co/consultas/detalleProceso.do?numConstancia=20-4-10374480&amp;g-recaptcha-response=03AGdBq27_YcbIRGAAf12-MggtT2IvGHcT77bjmDRPjIcWnsSUl89GmrSSd6FLucFLMiZYM8dL_OBfOT0p8vDCBPV5SKexa9-WzxM4ErfaADPbWK5_7JnIabxPPGFZO66OSX-6DMdRFtoSqRazuVo</t>
  </si>
  <si>
    <t>https://www.contratos.gov.co/consultas/detalleProceso.do?numConstancia=20-4-10375306&amp;g-recaptcha-response=03AGdBq24uHkYUXGuZQWOlAfy_QOEWDzVbyAARjOsB20ZtnNTMuMsc9ntaG8TG2f8cnAK-7GhQ4O3HYmavgPNB10-I1Ax86bn-VbsjpchuiTx-xLVOGSBe9bMm9Ru_2CpOLjeCkv8wBqda4uLOrbb</t>
  </si>
  <si>
    <t>https://www.contratos.gov.co/consultas/detalleProceso.do?numConstancia=20-4-10375392&amp;g-recaptcha-response=03AGdBq24fF4BM_vR82UL9YzbZBhu2U3Lv2ShuSxHDYO9jTEd3XfJYr2f_WcW9D45JUdcKZaJICkWoMHn8yw60ZdBgb8Pxe8cBqiyE67w7NCq4jWdy-VHvgzDNOO6vH3QufFii_uXdTEtpxy1EstW</t>
  </si>
  <si>
    <t>https://www.contratos.gov.co/consultas/detalleProceso.do?numConstancia=20-4-10375533&amp;g-recaptcha-response=03AGdBq243eYaQS9MKYKCxHiDXG1FZPfF9UlQ1VM1HPKdmM0Emh3kA0BxWlchvYylcdioWnXtkB29SYDP4P4ItnZpX6MFGfKFBnMBAUZn_2MX9nw5fa9FhaVxa5b8Dxdet6DisuJN6WwCZ7dcLEJH</t>
  </si>
  <si>
    <t>https://www.contratos.gov.co/consultas/detalleProceso.do?numConstancia=20-4-10375628&amp;g-recaptcha-response=03AGdBq260EOEzAWQWgVL6WKMqH83JXzLrzQhnH7QpljSowylKCs6u5-Qo6Sik-tpNm5KePXAiCOKAlvgiK0cZSH2i_Htwfe2hBx_oqAOhACf8MGjHax8d5CLssGOKFC26wpCgoxJ75sCObVvBWnV</t>
  </si>
  <si>
    <t>https://www.contratos.gov.co/consultas/detalleProceso.do?numConstancia=20-4-10378228&amp;g-recaptcha-response=03AGdBq25NAgLmQFvRdoR_5D4LkWWHTFqtuiQ4FkaKSdfeycMJrbEveOjrlDQxIm9kFhWA6Dhk7ESChRnJgaUhZUU4n5ZS6xoVTYa9TRItNZRox1r4IIMbjtUljQIFhjBL-665v-gbQZCcX7NUnkY</t>
  </si>
  <si>
    <t>https://www.contratos.gov.co/consultas/detalleProceso.do?numConstancia=20-4-10378265&amp;g-recaptcha-response=03AGdBq24rRneKjco04K7N9BoL-FDcw4jM7cCb0tAwrHR0JnX2FYIP0nPpFsBNEqUOfuqVxcffLa-dD9wuEGVUnmS-L9k0si7WQXwazyJrX5wTwjMLCDCx9iSibfONBm4RmeIw6LsNnVIUOoTV8RF</t>
  </si>
  <si>
    <t>https://www.contratos.gov.co/consultas/detalleProceso.do?numConstancia=20-4-10382461&amp;g-recaptcha-response=03AGdBq25Z9YmiYpmkQXViqx3PSsgV0yxvN6L--ddzCuziQlNW4K8FWONr4-4muQVqQHXl22HMlPSzZ0GP71emIA8wcGODOMK8jEFyVBOxkTStrpo5kaLnsr48-5r8MLOK_wepZf88WyOAsTiA3o-</t>
  </si>
  <si>
    <t>https://www.contratos.gov.co/consultas/detalleProceso.do?numConstancia=20-4-10378297&amp;g-recaptcha-response=03AGdBq25qP-djGXJSEaLru5exCvQHF6TdVR5BmWmJyEgsjlGltJLU31nOsczH07kDaXNAenVQiGyXybAwBkwmijaUF7ANnwX4YK3muerlpmeQdtvZ_tueVZvrjElbb9PSSc6OKBd164iNYMK8nef</t>
  </si>
  <si>
    <t>https://www.contratos.gov.co/consultas/detalleProceso.do?numConstancia=20-4-10378360&amp;g-recaptcha-response=03AGdBq26JP4qCtxsM52FPRiZzWMqnxJjDppCsTA0PoXPkBhfCyF-lTkH3UwClG0I6CQhxorpZhkXvCof_ZPMK1oF67tBbEIq8hrcx-ZqOBVUTOdeDK0Q_aAzyzatzOg0I1Ohg6Bh5mt0Wfb4kVzS</t>
  </si>
  <si>
    <t>https://www.contratos.gov.co/consultas/detalleProceso.do?numConstancia=20-4-10378421&amp;g-recaptcha-response=03AGdBq27UxSASCPMxtTgL9DFnV_oXUr42ixil2UA6IapwAHtOGkS_n08Fdab1Mv1AipqI6XhWB_NN_nyrf8sdiMHg4um8TC1bNfDW20DIBBbD6Rs2pQfN1t9tFELTIEOcx-L-CLwW5ykvGVQAula</t>
  </si>
  <si>
    <t>https://www.contratos.gov.co/consultas/detalleProceso.do?numConstancia=20-4-10378503&amp;g-recaptcha-response=03AGdBq24qsRh2GwcDhW6FpJARbugHNaTW2-LNtjkqBRBV1azIZJEL1lRi8B1yKDwKNWuWH_wjt0MKbbvRAyLG6Yl8CDVilsO5YVpduO4lnIxwn1PcqUmC_RZm1BFsa6T_WPxDShGdxa7SkNTFupv</t>
  </si>
  <si>
    <t>https://www.contratos.gov.co/consultas/detalleProceso.do?numConstancia=20-4-10378615&amp;g-recaptcha-response=03AGdBq24hOQVsweDIc4qB_6vOqKozWCh1t5r2472osqrjLutIW2wwALSV9CQeZJ18WFsWKMBLbyL5VSu_n-5TQoC_N8rt08GQXuj063r2EZkkRvOmhEgcHg7jhEyaFaW7xst5n_ONtzyr6jIwdue</t>
  </si>
  <si>
    <t>https://www.contratos.gov.co/consultas/detalleProceso.do?numConstancia=20-4-10382540&amp;g-recaptcha-response=03AGdBq27ML7Xey-fobLAb3zwhRiOjF-03de7wXllwatj2Ovg8CZLTtsD30T6r216p4L_XI2GhTgDqMkfk3mf7rvspHKL2mZ9K_eg1tyafvJ7UtVy5sYk_uWL09toijUqtCkZJQfq1eiRTyru-0bv</t>
  </si>
  <si>
    <t>https://www.contratos.gov.co/consultas/detalleProceso.do?numConstancia=20-4-10379013&amp;g-recaptcha-response=03AGdBq27Jx-7dmr8bdAorWYw3rK_Muhd6QZCUEPe8XM_A-iRQQXQXOo6bpkWGe1YQxasykUBLnRiwVAZQHScDe20NRHMT4kSsH_7JZAtmPWOUJoSOhNkzDo_438KewdNK2a5EdbWa9goUdhJqcYy</t>
  </si>
  <si>
    <t>https://www.contratos.gov.co/consultas/detalleProceso.do?numConstancia=20-4-10379316&amp;g-recaptcha-response=03AGdBq27GuF-ns-6Ax-okyRDN1hnoygx-4EbKuNQB4jCmUt-ZwRx3e0fSXdYiR4Z2DycY3FRY9433Ox76VCsM1p5_Ax_i1mEd0WmenvHU5ALNtHXQkMD3WF4hYC83UBL6a-w44vqiGYvVl1jT5uN</t>
  </si>
  <si>
    <t>https://www.contratos.gov.co/consultas/detalleProceso.do?numConstancia=20-4-10379417&amp;g-recaptcha-response=03AGdBq274FNVlc0ioaGPUAEkmQaXR0MkvTT025rLZKOPQJWO9x_9bhcmTecn8T2wK7l2-tBlNNGmJMyWfMGPPiWBCf3zam4chQ3muNeWAx9sO1Jfko7--fMC1KQt-sh7bUgl01cKjx7leivksYeY</t>
  </si>
  <si>
    <t>https://www.contratos.gov.co/consultas/detalleProceso.do?numConstancia=20-4-10379558&amp;g-recaptcha-response=03AGdBq26CFaVeMFIpPweXFa_JhuPDf1cklUtS302411KFFFICkUS8C-5Z4J3-ryOqZv78qdwaK52wbmJFrDpDex56gH9tE4MnkF_xcNH98fFFcIsMhlVJlENeOQwr3Z44x522abL8l1JmzLGptN-</t>
  </si>
  <si>
    <t>https://www.contratos.gov.co/consultas/detalleProceso.do?numConstancia=20-4-10391010&amp;g-recaptcha-response=03AGdBq25N3nc6vT4K9D5cYJuHvYN84Rn98kU48yCe9bPZAL-yl7lfAgpSkvc5tgzJyeh9t-WDtT03uEHWPXLH5cHX4_Uw5tmup5kiD2zQ4fYAzsE4D8K5VsrXKe6qCkeH7SX6kOcp1cfiSRoJqwA</t>
  </si>
  <si>
    <t>https://www.contratos.gov.co/consultas/detalleProceso.do?numConstancia=20-4-10391117&amp;g-recaptcha-response=03AGdBq27ACYuAps07KbgaJP51qqP6vsmdkF4rDRryLSiim3I1OLgf7huoTSy9R-WohVuW-c3RrcqfwSO4cqL0YtyNsFMY_ZqTMM-hYepR2QLlYeJ1Qxi7NAAk2nM7ceak0FEbxK2xJRWLiq58TTS</t>
  </si>
  <si>
    <t>https://www.contratos.gov.co/consultas/detalleProceso.do?numConstancia=20-4-10379817&amp;g-recaptcha-response=03AGdBq27vmlqWLINgBvsPFvEb3rmvNAnkE1QULAcbNQf9NvSrNtIW-cpYhm9xqgPvFCG1UmcG0nY9M7NCr3KNl1sRUqIsymxP4CnjgO96f99tsjJxu2oU-TXFK6cE0e-MKRIVdG7VBH_rmqdyRV1</t>
  </si>
  <si>
    <t>https://www.contratos.gov.co/consultas/detalleProceso.do?numConstancia=20-4-10379932&amp;g-recaptcha-response=03AGdBq25TTnH508wFAPhT2odTyaP5eSE8YXT4syuygB92WUWHkrdTumo-T22lhViprnRaSaLCyxvGzC8v7RPx8OzwnHKSa7WEs8wxVerfJljs6RENVq5bRuuOWQbdak7x5jK1_dGVQH65K3q1BNX</t>
  </si>
  <si>
    <t>https://www.contratos.gov.co/consultas/detalleProceso.do?numConstancia=20-4-10380043&amp;g-recaptcha-response=03AGdBq27UZ8ouBVF4mgs-mwTbPAao-gqR-3Wv_Op_al89YdAqfZHgBVcEK2OL_1JrTyQhMRbjNYCrJZQAmOyLDZVnvq4ut0sFSQ7R8wB2aWNCStgJGRe1u-8v5h0ICg88yC1AiC7MZ1XSGHazLyJ</t>
  </si>
  <si>
    <t>https://www.contratos.gov.co/consultas/detalleProceso.do?numConstancia=20-4-10380284&amp;g-recaptcha-response=03AGdBq24lldccpogLeD29E-znqGaPsQcTmf6Sj5XeNio74WoKkW20V1mgPhOD56dqbejVzg93Cb06WWkqCuVjQkUpHDGgfTuSETDVOJPagWY38uuwgkzeDA1QcQjX33A__NiW1BId0QAvQiG0_KE</t>
  </si>
  <si>
    <t>https://www.contratos.gov.co/consultas/detalleProceso.do?numConstancia=20-4-10380383&amp;g-recaptcha-response=03AGdBq26tK1JboVfgw9D0fxz4jxWOc1RdlQ_F6_Pt3T-rj4EMahpkV7HvgQJW67El5eX6nOizrMvj95rJBXfdwF-qJymqHC1VFUmnmVHvIh-tk__yKy9ufqQEsWhPGthckAVZfPoBH1tpEiIKlGi</t>
  </si>
  <si>
    <t>https://www.contratos.gov.co/consultas/detalleProceso.do?numConstancia=20-4-10380477&amp;g-recaptcha-response=03AGdBq24dAB3lnRE8a9tcov6maF0vIxN5y4S8JOtLBCV9VH16-A4tzPehckQX1BttASbm6bB_kRtU4DM4AloOLMNQmNbRcbAFz5ko6Ecw7mFeqE5KFgqdJarBAd_ENlWWKxVUCFNIGRucvST2Uoo</t>
  </si>
  <si>
    <t>https://www.contratos.gov.co/consultas/detalleProceso.do?numConstancia=20-4-10380703&amp;g-recaptcha-response=03AGdBq24CGvTiET80-agkkw7hnhy_QACRPhxUMjeK7u6Y181zOcBB9QboOxr-fTWI8z5Yyh2of1FBFaX9qSgPotqPaP4RhIUYXxEIMm9HLooYamFTCoGpWXr3pr_2XOXvlcUsdgAxK06zc0JKi2L</t>
  </si>
  <si>
    <t>https://www.contratos.gov.co/consultas/detalleProceso.do?numConstancia=20-4-10380870&amp;g-recaptcha-response=03AGdBq25nRpwaivIqPHZxt5hVBFX5JLZLbJX-MZ_KeBeQvpK3FouYuVpjHP1jd16n3dFVmd448ILpa8D7hZxqn6SAUyq2GSKWDHjKb2Qj2vp28wgiJcrLHQ1iuHhzQ_6njKyaj-PnLnyP6cGGc2n</t>
  </si>
  <si>
    <t>https://www.contratos.gov.co/consultas/detalleProceso.do?numConstancia=20-4-10381126&amp;g-recaptcha-response=03AGdBq25urd_nuTMgt8eJPLnK3swn_9mXYOpNpLlGVpZH-aJL_FMasPMMxdckvZzG5x4rrTpZFmMXFyBS3K-PIl4MllLS90G9r_oQbxrr-u1TswUiO2gAsSHw7w8e3oAlnRu-2gW_JMNLblttTKa</t>
  </si>
  <si>
    <t>https://www.contratos.gov.co/consultas/detalleProceso.do?numConstancia=20-4-10381223&amp;g-recaptcha-response=03AGdBq25t319yz_f2VATLbm2MG3HSvH4rjOjuFi5ocZ27K_m8TtOKeDmFw3nu-lIBLUbAgWDeUrHLI9jNT2vmBH_EubEBNroDZ8Wqgo_0Io5HXn7SS0DV6PVQBqbG8_Zwr8YkykoyiF3CKiAcqzO</t>
  </si>
  <si>
    <t>https://www.contratos.gov.co/consultas/detalleProceso.do?numConstancia=20-4-10381270&amp;g-recaptcha-response=03AGdBq246VVsJ_uzevIRdZH98ut-DwMmNxumrOvPVcWGlUNNVqgQ43kXaDR1MFdBcoPVSCJJwTlsBitCJu3HSc890AJPl9mNJVKtL7q8NIPCTWWyuyKFXsfKZTUgRXkYJMP5YZ_HEYtxu1RrwAl0</t>
  </si>
  <si>
    <t>https://www.contratos.gov.co/consultas/detalleProceso.do?numConstancia=20-4-10381329&amp;g-recaptcha-response=03AGdBq258VHoXsVDZD89M8tFDcV8d73tDmF0n7xXNUNp6rvUz1mmzjmBg5DvSxt0ghBENfdE5JAsQzHE2GoHWzQCmrNPgW1kSfygFfEAxGEj9adtMriQL1gPtrmsWjn4xx-swNd5j9JdpPYy3nY_</t>
  </si>
  <si>
    <t>https://www.contratos.gov.co/consultas/detalleProceso.do?numConstancia=20-4-10381390&amp;g-recaptcha-response=03AGdBq25jWC7L-pBOtxF3nFcffRTBET7lcQsCZcg_RKmkSwn5r1EY4UdOG0oRdpoX_E0oyiQWbiprb6OVZ6-NFH3-FXfatBEYBeKy0_8lxl06pbqCmBO2blQreq5LZAhO0Z1atxoIXK5ikoFA78Q</t>
  </si>
  <si>
    <t>https://www.contratos.gov.co/consultas/detalleProceso.do?numConstancia=20-4-10381360&amp;g-recaptcha-response=03AGdBq270dHWle-z4ud9pqK9MwriyLmNc-MZ5PngOPJbfAMGXgS0yq5cxRNxxb8NDdqt4wf5Gl6433RJMf5x6-lEMfJay7HXC69heg4j5_5ttkH_Iq141lQnvTQ2CQvSkcStojh1MmbbOCGhd5wx</t>
  </si>
  <si>
    <t>https://www.contratos.gov.co/consultas/detalleProceso.do?numConstancia=20-4-10381424&amp;g-recaptcha-response=03AGdBq24-Oh2yNXZG9Yd4kSYHDo3qjq0OOkRzn76SoOQ2LmowbaPW_-zm5gvItUViHXvdu9Kht2hI9nCoetL5Cnw6qFbziEw65L3YByODCscl8GC_pjjpE3YHuZQLWrufUu_6ba5ApOlcfsvCn2m</t>
  </si>
  <si>
    <t>https://www.contratos.gov.co/consultas/detalleProceso.do?numConstancia=20-4-10381448&amp;g-recaptcha-response=03AGdBq25dIwwdypu1Hr_nw6Z_kV1iNGQy0eWLBERZVK7op4Qa1hk3X6mUYGngThxjYJqduTI16jb7GLdVVileEgvkhf75SS6CIdVEN7DlPvUW8L5AStFObFu645n5JXNZmstA9Gp9Pm7Kt4lx4qx</t>
  </si>
  <si>
    <t>https://www.contratos.gov.co/consultas/detalleProceso.do?numConstancia=20-4-10381727&amp;g-recaptcha-response=03AGdBq25tiLb-qshbq0jdT7mUJlP71-NOjtX6Heg5VKfCImvngrI-VYwjX5gqnOCmLdsUCAMMvDEUovKjt_hJWc4kEG_6ATlz7VC9-Zq4Q0EAil0nMoQkc_4i9k72uduXz0-iHHiX-55nnJqJM_G</t>
  </si>
  <si>
    <t>https://www.contratos.gov.co/consultas/detalleProceso.do?numConstancia=20-4-10381785&amp;g-recaptcha-response=03AGdBq240y7iO1AflIU9KamgcRuHN6rIftZ5SjCAHBPy6nvxjEsR6m8DIvBGv0QFUvhV_y858u5JqZBIk9nGmkNUW25w4Apc7Y94JvhQHKDSKOFpCUFTQA9l5Cer4pe7NdOjgHRUgAPn2XNqNs56</t>
  </si>
  <si>
    <t>https://www.contratos.gov.co/consultas/detalleProceso.do?numConstancia=20-4-10382671&amp;g-recaptcha-response=03AGdBq26N1LyC-U-p0CWBkLHZLwVxMFDNyzXyIjFgqi4shV38_2-SarDgqP_d9iboSKq_lvFEthHwsG6alfg0YtBo13Db8U5nG4ikGQxOS62Hig5NSFmzzoxAj6AlxJv4KaJwSnFLQLXEYBMUa1Y</t>
  </si>
  <si>
    <t>https://www.contratos.gov.co/consultas/detalleProceso.do?numConstancia=20-4-10413795&amp;g-recaptcha-response=03AGdBq25etkue4nDFpAsEDfdelFLwzICwKvUGBLeXCg44bUN4hXU3XXy9mEspNTAUFAHxSKLBamK1iLxHH-kVCbMP9kaJlOnYH7FEuzqzrlhyaN3Uqfb0fwrxd8TtWCh6vrwNYb8_Tk46uk7iorB</t>
  </si>
  <si>
    <t>https://www.contratos.gov.co/consultas/detalleProceso.do?numConstancia=20-4-10440238&amp;g-recaptcha-response=03AGdBq24v1p8Wk8aIV_Kp6qU7FmErJVL9uRnO2bAsgTgIJa8czRbUX84qYY-LWFK09se7QHgKSCVasHrDwrmYufUr8mOee_kpFc3s1vLbdgj0hzwGlEKmC0p2pyXCD9YUwo3sZPajXCIEbqhSC2S</t>
  </si>
  <si>
    <t>https://www.contratos.gov.co/consultas/detalleProceso.do?numConstancia=20-4-10440411&amp;g-recaptcha-response=03AGdBq25ZBev1ybtCJjA03ueKGWP4oaKfrI-Yqp6jYT6Ix9vJp6rAkhkCID89McKbz4WpwmPnLuG9no3qlnXHSuLHgolNF2MmX4Q52mfxMs8Uh3NBngsrllrT_J5MjB8YvLOS2lYqq15xs2zt5Tp</t>
  </si>
  <si>
    <t>https://www.contratos.gov.co/consultas/detalleProceso.do?numConstancia=20-4-10440518&amp;g-recaptcha-response=03AGdBq25TqJDERyeMUxVCkZCrpri0nNzuNQB2Qr4Zp6YUj8NyVYioe8E0MO8OR-VSRL_MuvOthAoay5eCjZsMn3dG2o2On4921kn2_9ieeJkA94fA0ru3e3klzBSsX27TYcDFg1l_NB5p7HwL56J</t>
  </si>
  <si>
    <t>https://www.contratos.gov.co/consultas/detalleProceso.do?numConstancia=20-4-10440751&amp;g-recaptcha-response=03AGdBq25_AxtKURsULkLaYoOlWG-s5-KYe9rh-pTbUg_ygytKbCTOxgSHVGNdI23v0N55wuOchQHoCX2JglnszerpNvey9AFIhg4jFPBJCkWBBJnxR9VJy83rfe966bmGiZfh8_jobY2afknwm5x</t>
  </si>
  <si>
    <t>https://www.contratos.gov.co/consultas/detalleProceso.do?numConstancia=20-4-10440850&amp;g-recaptcha-response=03AGdBq24Uy67DL5W_E97ZunuP8YlcE6BCziFYb9_DSOFGw-gwUwamOf7sYfRppNbXYnoXGUNRva6W1JpOVUhFYRlOjA9PumoLCPlOQgOhk_fbfWLjy0rh65WuBII-Fjhxil9l6ISjiMnJpm5wUug</t>
  </si>
  <si>
    <t>https://www.contratos.gov.co/consultas/detalleProceso.do?numConstancia=20-4-10446603&amp;g-recaptcha-response=03AGdBq24LPyrhgPSd89CwiDI_dFJO0Ue_QbmxeziexMXiHfC8Rv1ROhyHVa6Xy4bE03cw0fHUtvaIo-4lIbMrAmXTDGqEQ8NqpRWU5uw5fnxmRo9c-9VXXBo18DKmYRkKlb8wFLvrtQShlCzwUN4</t>
  </si>
  <si>
    <t>https://www.contratos.gov.co/consultas/detalleProceso.do?numConstancia=20-4-10470990&amp;g-recaptcha-response=03AGdBq27keRrNjW4Hwe8iEMpy6mFl-zJh9xrE8jRx_ivtNE5uL5LFG3JobtwHm0QOGh3j7_LGF1hqDcXNDR0lFsGGaJByksv8MOnjQvFEEBeI5QfVuxwZhM3AMYgfDx6qfzb1mHbiA_S0MuJdCJR</t>
  </si>
  <si>
    <t>https://www.contratos.gov.co/consultas/detalleProceso.do?numConstancia=20-4-10471426&amp;g-recaptcha-response=03AGdBq26t4KA9SFfV9toNrOmQ2yPVxX8BkIV0lwMG1Cm63J-h3K7Y7QjUVDQqBN_ELN-jWPCjOgslpiDLkpQ0n66PhIx3Vo3Myy_QoipJmvUOwzjjH5GtIyx8uajyiLQmn4PG_FAxRgasLLUShu-</t>
  </si>
  <si>
    <t>https://www.contratos.gov.co/consultas/detalleProceso.do?numConstancia=20-4-10498160&amp;g-recaptcha-response=03AGdBq267nKgkqHVBMcfQbHLGs984tKadieW6DF7lnQCTzJb_-LH_yGtn1iHpglb69NLyX2nynHxHOkgRs4dV_RcyONWLClWTg2Xs10aA-6ov-q0saA2fn14due-38ENaSr4KUvnDzzz7uUb5Wq_</t>
  </si>
  <si>
    <t>https://www.contratos.gov.co/consultas/detalleProceso.do?numConstancia=20-4-10496756&amp;g-recaptcha-response=03AGdBq25lyYkxAJoJm5VkN7R5fVzazqltt-ed2FuRX-85Oa4LH-3XNF9U48eFIoEzbg9PqXP7oz4d8wG5Hp9WQz3Iq9ig1qWmCrG8_oDLKfbNuMOGyK2TCe8-a6PU_32HLTA-MJ8HO45YLi3mZw0</t>
  </si>
  <si>
    <t>https://www.contratos.gov.co/consultas/detalleProceso.do?numConstancia=20-4-10531487&amp;g-recaptcha-response=03AGdBq24QDi7xwpsS-5qoGDrelXxewgTf6KZPqZgCsQaVleKfM7qWEXq09rXlOX-Te49IgdOCtYsd_kyWrScJ61pnBVm2h1zukVZeaq8YTA0UNyMMUvFKbPm_qTRnLymYBNchpnkZdmcqfoqpwWx</t>
  </si>
  <si>
    <t>https://www.contratos.gov.co/consultas/detalleProceso.do?numConstancia=20-4-10531688&amp;g-recaptcha-response=03AGdBq26pztWbSDUtt9cxY3EuZGJ98CIbq0o5JdhGePnoflpRcXDdumIU2FxIbA9LSFzIjcw4MkXTgfd-FpvvNNKGA7Oa27vxWiU2ViwUMGC-fDpW4zbyHhUDnATzGLefxAb5HEXMaQhXoNrnb2v</t>
  </si>
  <si>
    <t>https://www.contratos.gov.co/consultas/detalleProceso.do?numConstancia=20-4-10531552&amp;g-recaptcha-response=03AGdBq27RCfmQVOXP5raMp3kRdce5aUU92joFJbKof_a1RgjhbfbZUG14WXtcPJTYwvVUdU8cDZ0Ed1sZb1wB1VTtmEhAxj7Mns9dgTaBhxW7_f143ki0a_hJjU1bxth-VJHCsd55cz64S_bWnUw</t>
  </si>
  <si>
    <t>https://www.contratos.gov.co/consultas/detalleProceso.do?numConstancia=20-4-10531924&amp;g-recaptcha-response=03AGdBq26LbD1Gs3YXrpZyw_ZwpEy-wZu_zb-ppUOTI3AkrFQ3bVUvYb8quzoZaSnAXucKk04dE-Oqme0au5-hdtABaQ7YZ2O6w7jH9nq35NbSaq3dUhb9DPkAowLM7hx0r3s3lRVG-jxhZ5Zawd4</t>
  </si>
  <si>
    <t>https://www.contratos.gov.co/consultas/detalleProceso.do?numConstancia=20-4-10532282&amp;g-recaptcha-response=03AGdBq2751vCTSq9qtSj0sPraON6R37EWlKUaKEfdGxdVxOZT4qlGoxonqyQlv5FE7fAh1jioGBga87T4vUFISwGLpTubFjOUIl9DcrzdDgvWmW7AvcVPPKMPd4araWHAj7rgJiaY89oGo25jLog</t>
  </si>
  <si>
    <t>https://www.contratos.gov.co/consultas/detalleProceso.do?numConstancia=20-4-10532589&amp;g-recaptcha-response=03AGdBq253Ka1zCN2yrTg5Jba4OMOYtbX2arWGUR8O4lboMiT_IP2l8cxWw4xFTEEXKx3k-cSJgJpH592HgR2_yOAq2ihpP3tYT3NaYemWuLpZMWrPAhBvaTxuwkUSHeWlqTySJosOGIE7rIzu89Z</t>
  </si>
  <si>
    <t>https://www.contratos.gov.co/consultas/detalleProceso.do?numConstancia=20-4-10565019&amp;g-recaptcha-response=03AGdBq27rmTDrLxdDE8dXbCZkiUHrHM6ZjSF4dPMlzU0wwVagBEfFgB4x-ATTQBOmajGFK-efRBAACGt7Cetp_7auVDFCCA06g6dS3CAO07uUClCo2vpUzPzmTU2BiFiQa5DZded5ngV-Hnms4K6</t>
  </si>
  <si>
    <t>https://www.contratos.gov.co/consultas/detalleProceso.do?numConstancia=20-4-10565035&amp;g-recaptcha-response=03AGdBq26FCqE2RCqUuSEKtKaqo9TcBbBZp0QWLVAiSOHXK5S86oXbXbnvAB6K3QJzv1uzlvmGp0QyyT0AUoOHQO9qOFgiiB6GSpiW7sMV96xHe0zpYlXWSQifWT_gcdBFcQMZDgl1AYb7gLIzcg3</t>
  </si>
  <si>
    <t>https://www.contratos.gov.co/consultas/detalleProceso.do?numConstancia=20-4-10598197&amp;g-recaptcha-response=03AGdBq25CC2Q6kUJiRb9LZV-wFzTIJw1QXel0Td2dnSxwN4SCOkl8Oc0ZKKFUkGxA3RF3xVpTtAuYXmh8tzSQRZogt1U0cxNlKOWU_frDFRFzhnlT2YbnaL0C-FW6kYiUCzxfbXC0zUqNysdtM7X</t>
  </si>
  <si>
    <t>https://www.contratos.gov.co/consultas/detalleProceso.do?numConstancia=20-4-10602726&amp;g-recaptcha-response=03AGdBq26yTIW2Zv7IbrWndcyRev_7RuPxtAvTpRH6tb9I9Xm8LIuLnY4tjiuZkW65s6r2e8kMoN_C_H5hiQaS__SLu788BK8pyQrYZJJKQPGynzTIyzJC1sUy1AG1zM3cJ2HzZ-SAVM5Dw3aBnbo</t>
  </si>
  <si>
    <t>https://www.contratos.gov.co/consultas/detalleProceso.do?numConstancia=20-4-10617378&amp;g-recaptcha-response=03AGdBq25dkqFrIAplBeFhPGPk68xQBuLscsJYi1B7nAg4LFREsIoNofbEYd5zAR-zLM8GFQJTgNfNPj6hBzvbRVGurUhGo-P-Yc9-rswEyPBjQjU5ZEvpRas5bPcc5t4JXZrqmXISxxuS8EDj7Mq</t>
  </si>
  <si>
    <t>https://www.contratos.gov.co/consultas/detalleProceso.do?numConstancia=20-4-10617488&amp;g-recaptcha-response=03AGdBq25vqMHd_Sw5qbZewgw5-XZr1AzLHNPwjewjCSiBD_8MBu6N5XdgppHoL9ME1PJmfTX7kCHCJZlJN1TAr6a_YY9iQosVGLEaVrxMyvMvw4-oqzP3dO7EOu9dAjy_O5gTtb9qxkVh1UEARst</t>
  </si>
  <si>
    <t>https://www.contratos.gov.co/consultas/detalleProceso.do?numConstancia=20-4-10699522&amp;g-recaptcha-response=03AGdBq25g7ShxK7PzvX-YfhhuMSWcjmDANLJUCJWI-WXDCdb4Ezr_oAV8wclkd4_FnnoXLsWewS4UUhYvW0e-iKDU18XlirPpu96iaA8OMbj-fDr_JQyWzsoyAnuaG-NmK0UydJRWQMzHZVpIqdD</t>
  </si>
  <si>
    <t>https://www.contratos.gov.co/consultas/detalleProceso.do?numConstancia=20-4-10712987&amp;g-recaptcha-response=03AGdBq27P5B_9jMwSf3Zc9QJc1fP69HEj_w7A02s_o-leoJVX7j26Tm65Cw1pAtisPvLWiAUObS0WkqzYwf_GwuKGdWd4ZkaKrT7ta88cPU1Im2rCoQpWr0ustfOIc23zZReXecAHlMz8sc6u-n0</t>
  </si>
  <si>
    <t>https://www.contratos.gov.co/consultas/detalleProceso.do?numConstancia=20-4-10737243&amp;g-recaptcha-response=03AGdBq27J_cDaPtIpCg-dgCOdx48GhtIG1Mgc3SFw9lObnq28JL8oidtt17mO165-p104qEoJEoLg3Lqh1fNpxbyEYfPfw5nvNKfhmJRA7daEfvFLdDDclGeLTZN5P3MmdjzJgPY8e1AzBbA-Lsp</t>
  </si>
  <si>
    <t>https://www.contratos.gov.co/consultas/detalleProceso.do?numConstancia=20-4-10874243&amp;g-recaptcha-response=03AGdBq27TopvLzR6iqWQyoWTIYaN5RXXZXcaA-uoFFVjCas30gZ7qwLL60jmwBoSZ9hqLRLK0iApZWunL2IaSK5GGurOTAaA04UzPL0MOhM0OTAHMS3wJLf-oNZupUrtvhyrqZGqVCCKIvjyqAvA</t>
  </si>
  <si>
    <t>https://www.contratos.gov.co/consultas/detalleProceso.do?numConstancia=20-4-10874247&amp;g-recaptcha-response=03AGdBq27AVmBLV-eqBVLlmzWXbz6aLslIdzgakABJV6bBjaCUslJindt7rpUEFtkeQR67-1YPJI5xLMkGSvS9OkT41v3dQTXovzvRlSlQNOZM-mksfM9OsNv3Efk0MTVhIBYwy75Y_2k8bKECMOm</t>
  </si>
  <si>
    <t>https://www.contratos.gov.co/consultas/detalleProceso.do?numConstancia=20-4-10825478&amp;g-recaptcha-response=03AGdBq24Be2spq-_SfzAeE9nkQ4Nf548vn9phb72DNMpSd7qieUPwaesgBvEDlmA477fWVMRl89Fx5-BrDwaM8VVy3JuP-isWASnFoWS8lo5H0jehtICnFgB-PWI9UfOBVw9m8oZRtDzcyQwKP5F</t>
  </si>
  <si>
    <t>https://www.contratos.gov.co/consultas/detalleProceso.do?numConstancia=20-4-10874253&amp;g-recaptcha-response=03AGdBq25Y2j83BYziO_1bbbnece2jvvXhExvFHs-fl7kMu7mTdL3cB83UvrkWdIj1sNDUIVHU35szK0KE8SspOwZkN-GvcZfIreEysXBwOh2TQ3qzPqdZDsA9BswjlfJZObTzS66HHmm_7ZY4wPR</t>
  </si>
  <si>
    <t>https://www.contratos.gov.co/consultas/detalleProceso.do?numConstancia=20-4-10874256&amp;g-recaptcha-response=03AGdBq25JjgoyqX3GDbaEQtxjjjX1df5U1agHrDWi2hPrwme-YUoJQXqTReZY_0bJVbjCtBqRPOdbE7dId5-zcc5JykKURLmVLEzr2mDBLSUB2D89IUF7DJyXUb3GooFFhaA3wNtdeM4Lx1sAdgA</t>
  </si>
  <si>
    <t>https://www.contratos.gov.co/consultas/detalleProceso.do?numConstancia=20-4-10874334&amp;g-recaptcha-response=03AGdBq25pTZ94eaGPABuP-HsVjvI0qnN0Of6IwZAih7lqpMvK_HNzfA5ZwzqSpoIq0zquWNK3gW8KAKe8F05nbzJcBZ_oVnGeOs4X30zP9VjWqgpLO05TPOo2IWldhOBDjZ-SbPPDD01PFaFGF4I</t>
  </si>
  <si>
    <t>https://www.contratos.gov.co/consultas/detalleProceso.do?numConstancia=20-4-10888887&amp;g-recaptcha-response=03AGdBq25YdJbaVb2gXdC3JM_WnYsHczeeRG6e6nK1vJ8wAzJmkFWU5Bt0fFvpUkvQX8yeixtJ9EYMxWWIvcss-kiQldXu3yEpK12r-CWq8wHdiYy9Va2dCkpmaNsptpU0RU8aQcmCW_ogD3MiC4S</t>
  </si>
  <si>
    <t>https://www.contratos.gov.co/consultas/detalleProceso.do?numConstancia=20-4-10888957&amp;g-recaptcha-response=03AGdBq25N4Q89m8KBcUSeUh2RnKZ26Y_RrJLbmctkgddMzIoCblKZPnUqi1vxqx6TGkgjmlLUva8_6QdBj_gAeqmzIgdTK6RakkCUeFD6vPNGPsBNWy5VlhUA0xnikqv01Nd3v3tSxMySrxj1fUO</t>
  </si>
  <si>
    <t>https://www.contratos.gov.co/consultas/detalleProceso.do?numConstancia=20-4-10889016&amp;g-recaptcha-response=03AGdBq26sczX4c1SSHIYkX-TyYwJrTAaoahC-rXow2liBb2RHnFQCi0K_zn9-7-8F4TJEhwHmDyDhk1D97j9iO4MO58xnQb9FTYWDSkIVDdiLj-9ii2EHuv0wld0muycY6D7ijGCsPXX9zvxPudt</t>
  </si>
  <si>
    <t>https://www.contratos.gov.co/consultas/detalleProceso.do?numConstancia=20-4-10889210&amp;g-recaptcha-response=03AGdBq24p3G0XEw_IQyE_fDTNMbBq58yk9wbNPb74G1p16YiCgjUme276y7TMmpg8DycQatPWVPhMfiAFgyZgEY8EcmxA8JAZ1w2cBf146QZYpDlxEvYOiB4-IfZtxWm7OJ1WbOaVyIVDv2K-KXd</t>
  </si>
  <si>
    <t>https://www.contratos.gov.co/consultas/detalleProceso.do?numConstancia=20-4-10889335&amp;g-recaptcha-response=03AGdBq25XfY_MKQtngoe7wGeKkJRZVIb2L_Cyoihc4xxg4j1fiBsx0JgLqbj1Vnsf1XhIOLdqWVE9r4m4P_HA5xatE7YpLRpbVzr9pcEqVKk9whTi7WuDAccAMMZGvV_54mgsoogbljSert74yy2</t>
  </si>
  <si>
    <t>https://www.contratos.gov.co/consultas/detalleProceso.do?numConstancia=20-4-10889414&amp;g-recaptcha-response=03AGdBq26NhO6Z_G4wVI2Vp7csBSE2RFHrDNrPYIg8JgHLEdr0nJ0Gp3maIl59TtWHHDC3y9cp5XrDXfX4mL_KbzFVkwJ_Vye5rdz9mTInI9z_UVg85UkmKINUP6n5qw46tJMq41GtklMItmXierK</t>
  </si>
  <si>
    <t>https://www.contratos.gov.co/consultas/detalleProceso.do?numConstancia=20-4-10889501&amp;g-recaptcha-response=03AGdBq2437LsXqcjOmByuCngaaYtKGPjw6ibEReXBvKZlq-9WVOB71R6FgkCcYmXfmlGN2klzK_oT_CQB6TohMNNwMFEM157umO2OwSdCTVCyCsFT4he5_kOHXWv34Ji-ICPHSVudLuC5H9b106_</t>
  </si>
  <si>
    <t>https://www.contratos.gov.co/consultas/detalleProceso.do?numConstancia=20-4-10889574&amp;g-recaptcha-response=03AGdBq27WW95zmwbDqkyzvPpX9N4lIv0S0H9mcFQrdXnsfmy5B06KnNQiH5mb9EaBMbzL8wjtA2z_d3XSFTtCSB_Y7nHUr2J48F9DhMdoBw0eSmMXfRNl0uzmpPu88KR5trmNneoxp7sCReB0tWc</t>
  </si>
  <si>
    <t>https://www.contratos.gov.co/consultas/detalleProceso.do?numConstancia=20-4-10889682&amp;g-recaptcha-response=03AGdBq24kwcaEldMQYMSGASAOkChoZ3cpUugtgqTqGHEYTPdYQAPXUxQOQWLDyMLszgIbLAngBPRUTtSNmXbzfeP7BPL3rrOCKDKKUVdkezcDRhb43mD6pCONudS-b4mt-iL8nHdMp-PSouYyQ5D</t>
  </si>
  <si>
    <t>https://www.contratos.gov.co/consultas/detalleProceso.do?numConstancia=20-4-10889742&amp;g-recaptcha-response=03AGdBq25Qg81eV-j2Ao39DxnFRs0kA9RV06vv35TBCrjZ_MuZe9QSPKPcg71QwAEbT-HDFW9kQ0RPADNDCwXDyzuFMyPLy4k4feXpQ4PTV08vUUwKNXNj7uQkGOToGNRyxloy-lgfQQjyAVip3hM</t>
  </si>
  <si>
    <t>https://www.contratos.gov.co/consultas/detalleProceso.do?numConstancia=20-4-10889828&amp;g-recaptcha-response=03AGdBq24sbFaC0jLjuys8NzxY7k39v7WF6OSpHgjhZC69Cz_arQTBsqOa5_CRF_De-dg4JEem4orGzVF38AaZ5lN9-a07mgg1gqrLJHUKRLth2mDSH6DyeMrh_bjflzRS1OqbDm5ojDkECGS0FgZ</t>
  </si>
  <si>
    <t>https://www.contratos.gov.co/consultas/detalleProceso.do?numConstancia=20-4-10890505&amp;g-recaptcha-response=03AGdBq25dL-uHJb-nZh2MuWiBBIEPvfF9Picbi2Myfo_D4-MY637I2C6HHsW7-D766cHGgAX6IaEFwr0pQvv3angS7B_d1IPSfsxPgf3MZuQe2du5DPTmW0mNoD8MqDfAR-qzFkkd_wyd5pf40Ku</t>
  </si>
  <si>
    <t>https://www.contratos.gov.co/consultas/detalleProceso.do?numConstancia=20-4-10890551&amp;g-recaptcha-response=03AGdBq26Sjfd9aJdKBaMENi1HrCIPUhZ75NULuGi1XzODQc7cIX9x949nMhp4ulC_z0Wb4E6yKXuBluxyM7EpUM2YUwknnV-XSQpnMEHrmB23ZTpslKPKb7q8V6UFNCALmXprDIH-mAM8Zz2fMBO</t>
  </si>
  <si>
    <t>https://www.contratos.gov.co/consultas/detalleProceso.do?numConstancia=20-4-10890568&amp;g-recaptcha-response=03AGdBq25Aay26OqFrgQxp4RqQROpjQfVTs8AOi6_gSsBrtDhR3Wyj_6blOlA8Fi76YkixooK_0qOdjGOXUc1yLxS2Hx0VXS0q2aNw79R_pAog_8C_hAFv626niEc0WFfU9MtUeiZdRKPQ8hpG-1K</t>
  </si>
  <si>
    <t>https://www.contratos.gov.co/consultas/detalleProceso.do?numConstancia=20-4-10890588&amp;g-recaptcha-response=03AGdBq27-8oBtPP0e0l1FDPPn020UJiFUQtA3oCSZubN6ap-Zy2EF07ahPHdigTcG_nNVnNTUknc3hCBXU36Z1O2tV6Kb4COFcxwOMGOe6hJ_PdD1DRlkvA7w8Hf8MAIh8YF9jq7E8EUC6jxR2NZ</t>
  </si>
  <si>
    <t>https://www.contratos.gov.co/consultas/detalleProceso.do?numConstancia=20-4-10890632&amp;g-recaptcha-response=03AGdBq249MqRt3Jb3Ltui6NBJoKF_IR3obgfgcA_sg-SFS_58I56TYNWWJXCzezhsIsr_kNhvkGbouCBCSkZx74cJrpMfrw2iYt8ZdDUNcdvrGcmq9vXNl4h1wsBEnCMwy3X_YhliFapmFSyBeXo</t>
  </si>
  <si>
    <t>https://www.contratos.gov.co/consultas/detalleProceso.do?numConstancia=20-4-10902999&amp;g-recaptcha-response=03AGdBq25TlXuNH1ku0uuDe7YP8-8qcT0D9tfgOjVio9jAy2w6VGbR6B0WTeXx88ahE3onM6UzePRjTUHr-LAqEZF1eDIJo9JWr-yLNlEAkr-VU8AXAzaFPM-BGPyKX27HjF_uxn6pLmVB3QXJUuY</t>
  </si>
  <si>
    <t>https://www.contratos.gov.co/consultas/detalleProceso.do?numConstancia=20-4-10903067&amp;g-recaptcha-response=03AGdBq26A-UPf5s0DB8ihrdnnR87fuBhLo8El1kOMeMpLzrqwJNH-GiICeAhQuHHRDV-II8q0lkHMvoiD5txT0rdpLFM1vNvP9NOxWOXgfBHSh8_XMbE8fSVCZdySKzaGZUCQGfeO5sYSwk96Yje</t>
  </si>
  <si>
    <t>https://www.contratos.gov.co/consultas/detalleProceso.do?numConstancia=20-4-10903175&amp;g-recaptcha-response=03AGdBq253xR4CkJfhlEykgmM3Eibw6f1AIMJZaQ4LydcZKdeoqmdI7HabkLINoMzby3P1zCewiOfwT5_V6G_bP7tBrBXVB7Zt217tUdZ_FEBxyG8isDYY3A4J_lQly_vSQZcxIdxL7LA9dRWhxGa</t>
  </si>
  <si>
    <t>https://www.contratos.gov.co/consultas/detalleProceso.do?numConstancia=20-4-10903371&amp;g-recaptcha-response=03AGdBq26CJV6yHjLfBxN7D83BAiCsYETbozSTF56LVOD6g_LuUusP4afNja_TB2PSZB9-YgNrrFjqncQNy3Lco-5ChU08xVxJoFzG6GjbvF7BMCUalTjwvybuOM4c0x89NHwiZ96ZR7AxcEhAi6L</t>
  </si>
  <si>
    <t>https://www.contratos.gov.co/consultas/detalleProceso.do?numConstancia=20-4-11041587&amp;g-recaptcha-response=03AGdBq25vqV2DHqRtiwntEyVTd5v0xOvm_PmCSTgO03V7TvgA6z-kjfox132ENM1xpkLeT7_JA_IOoX_h39fZNqqNIbmfL-SeRqimJBtr7aCgPlSanwrG2t5DVNAmYmWgGYPUGVMmqmXWBRpix7Q</t>
  </si>
  <si>
    <t>https://www.contratos.gov.co/consultas/detalleProceso.do?numConstancia=20-4-10903426&amp;g-recaptcha-response=03AGdBq24it7VfO-rDptj2rc7g-0XiaVsGZkSNQhF5KGNLQodlQT246tIZikXWd71wG5LT6jK1nlFrR0ZfD7U18OlX96EexlvkZQV1uSaRUZegyl1XM4iupSB9uPIGlJ6wR-fn8GT_CMcC-JsG5BF</t>
  </si>
  <si>
    <t>https://www.contratos.gov.co/consultas/detalleProceso.do?numConstancia=20-4-11041683&amp;g-recaptcha-response=03AGdBq25-WwKHYQuQM9CG0_CrgkD_p46St4j31eh_tVlyBtLpzkAosmoNVH1on1QK9p1tiZJANR4-Clr97vI4b2Tdn4MfBoVug8bJQjhHGJj-tdYlts46w6-fPS8yZkFWSiNhryaG0vsuIjUhqpa</t>
  </si>
  <si>
    <t>https://www.contratos.gov.co/consultas/detalleProceso.do?numConstancia=20-4-11041811&amp;g-recaptcha-response=03AGdBq26ZRuJ2cJAZ-70poO23GZjJnShhM4gOGzvrW38FxNy3ETTx9ufwdsYqkH5-NBJV_1N2KgtBOmzKGuyjfyf3v89LPZz4441J3iThW9UGRM_KIwX_SbULeIYa2UeI2BvEUt0xzB_bB0iuRRB</t>
  </si>
  <si>
    <t>https://www.contratos.gov.co/consultas/detalleProceso.do?numConstancia=20-4-10903483&amp;g-recaptcha-response=03AGdBq26-U7dDpnzdGqvZ3WPATavxRrsEHXwvOLj0AXEZ0KNm3GceSgNeoVyenvE6TqFLRt6RXplMzq5uIN74ix1xSyUD3qMrt0rIs3v9zWLl4hDMWCRNw5JcsXEKCCXMdscVQ4vgla91SWANwul</t>
  </si>
  <si>
    <t>https://www.contratos.gov.co/consultas/detalleProceso.do?numConstancia=20-4-10903552&amp;g-recaptcha-response=03AGdBq26BItTOpnez-umr80DgbjcUSzF8xdOn93sz7lNbz_KVVhebEuMcYGpHkU3KK2dTVJP7RIpMulfSaqNY6WdpztcWqqUKvidozAdHK-0UOoLtxHfOXAVwsmFi0JCPmLhbbUpiY37S-2SU0Wy</t>
  </si>
  <si>
    <t>https://www.contratos.gov.co/consultas/detalleProceso.do?numConstancia=20-4-10903672&amp;g-recaptcha-response=03AGdBq25gRUJb7f80kZUxxImNUpfMdn4AELL1RHP3s7moj6DDH7RVzdsexgCDqCW3IE-r5iqVhrFtR-7y_NDJnKVhTCXzBlaNqpNsrtDB5EBPZHQUo-QC0TUoqCFV-AVB-Q1Zlsqs62k2peyMhc9</t>
  </si>
  <si>
    <t>https://www.contratos.gov.co/consultas/detalleProceso.do?numConstancia=20-4-10903742&amp;g-recaptcha-response=03AGdBq26kkVnhm0BRRI8XSSzEZiaMzcoxkjIx9nDOCGWYsnv-VaHW7AhZ4QpqM9snjRLExzrIN3c2n-mjhxup3k_b9v0Sa9l2ivaMaiebawc3Mvtk4ghAZl8NagUPA2r3AoxjLA720_8iL71Aw3o</t>
  </si>
  <si>
    <t>https://www.contratos.gov.co/consultas/detalleProceso.do?numConstancia=20-4-10903784&amp;g-recaptcha-response=03AGdBq24snOu1YB-rXkkm3UtUWbYFyUn9WHP0U38DRzNYcusfghrq0Sg6yN0POL4q2_BqyzRkQBczi7qZ2Fvwm0S93uoaECmqEBiQpaV5e0uKG_6KqQHZrJciRQV3FRJ6p-VNUEOEBaJpUFk-_0-</t>
  </si>
  <si>
    <t>https://www.contratos.gov.co/consultas/detalleProceso.do?numConstancia=20-4-10904341&amp;g-recaptcha-response=03AGdBq24aL2yZIV_eoYYUU1gUUoKllMbmAS88nZNIW2ATink_E8cghDPks2TZQnW7UMnLUWt1yCPUzkCYuUFtfuqapkILR8F3YyS4eKA8DA4nKwfVIYFxRq1XhbUsz60EUIx8E39OruzZX-NY-XB</t>
  </si>
  <si>
    <t>https://www.contratos.gov.co/consultas/detalleProceso.do?numConstancia=20-4-10904350&amp;g-recaptcha-response=03AGdBq24feZs_fO3ekhFerW2b7GtcQSoDbufml9UWe_MDvhHDu2TUPZi_hHnZeOVrJKHJGuOtX0z1hhvh36KUVh9lInl5zwjhcAQyhS-AjxOuqky73K7wWfLeKGXeo8y5bL-31beQlbgs33aGw-n</t>
  </si>
  <si>
    <t>https://www.contratos.gov.co/consultas/detalleProceso.do?numConstancia=20-4-10904357&amp;g-recaptcha-response=03AGdBq25Wcz6bl16_C4iqzl4adBR9M775c-1-AP7_aUaEdKI53ogVyqsaH0qX8G3wqgIKjz8d3Th0Q_NUwxja1fgwPHnZ6NhMrH4ocXDtEz77_eoFFBD1lhZtIYjkrpoVVJHeBH_Wjt-dL5AhGhv</t>
  </si>
  <si>
    <t>https://www.contratos.gov.co/consultas/detalleProceso.do?numConstancia=20-4-10904364&amp;g-recaptcha-response=03AGdBq26uvhRlwRo4V2TSAaeH4cUzbCzjwUKl4UqRog_jPh_KzThPAtggW1baKdXoger63qDobI05WOlwa_f01MGIx7P3Jnspi0u06fNasCqmu60W6m68lu68NkACoXTi-G8LoJy8g1TniGh1uwQ</t>
  </si>
  <si>
    <t>https://www.contratos.gov.co/consultas/detalleProceso.do?numConstancia=20-4-10904390&amp;g-recaptcha-response=03AGdBq2556_xcUrJsLhXRBScFZx3xaqw1x00v3t-UioO1nB4JrJE9UKSahDffWoA2vomiMwxdctzltb1wtPp61cWGydeN6xij6WwOxRsgmmTCstASLPNoxz5ALkgpyt5Avbbgg-SIgf_3hVKwlKV</t>
  </si>
  <si>
    <t>https://www.contratos.gov.co/consultas/detalleProceso.do?numConstancia=20-4-10904405&amp;g-recaptcha-response=03AGdBq25BzIkLgrDxKQFstD06afrePr9ODs3i93SOcUM6C-0EqGJ4OlMepjBU1rCNNvXl3Ape22uxUgd4tOh42FiX2k3L_E_gsibs6Ke6tcGJ1wFw6CEmnjeRBFTAEmCNfN_wfYUnqvS5xRy5zUa</t>
  </si>
  <si>
    <t>https://www.contratos.gov.co/consultas/detalleProceso.do?numConstancia=20-4-10904438&amp;g-recaptcha-response=03AGdBq24VvT086Rx9KKrWTVPUPxl_4uUjrqItpUr7VxoR6zS1bbmvRVgUIMzAPVVsw47ZVj4lRXgWupZmEMx7jWM1aaMouvAMG1CXTFz-u1zu0j7ypmPCK9SzEhxzbBg67hti_Q6r2OSRj8C_RRz</t>
  </si>
  <si>
    <t>https://www.contratos.gov.co/consultas/detalleProceso.do?numConstancia=20-4-11040720&amp;g-recaptcha-response=03AGdBq26rXhFiUj5ykPPr3XOFiutTSs7a64gv-9-OAyRC3UnZgx7J37PZlAlgqCbPREXvRlGvFiIPGc5KEXPgtrLG-CJTP_GrWWJOM2I3481RG64VyKbSQgmvZW3QYa_64B4STn2Q7fLkE26oGUJ</t>
  </si>
  <si>
    <t>https://www.contratos.gov.co/consultas/detalleProceso.do?numConstancia=20-4-11040729&amp;g-recaptcha-response=03AGdBq26QD0AY2OfQtmWfenH41uF_A4n5rI4dgDbePkV_L6E5m8pJOdz1ftm7E2c2FciZRx3ZB82X_19q_9FaTbIHXJ0vtUnh6xmN4hQQqVQebwtaf5BxdefdHR5PC4GBJ5zecYKpk2NBDPLf89R</t>
  </si>
  <si>
    <t>https://www.contratos.gov.co/consultas/detalleProceso.do?numConstancia=20-4-11040741&amp;g-recaptcha-response=03AGdBq25m0b6ciuYMfmiB1B4_xNrF237B-aC1lPsI3rEcBn_7GQyIuQS6PpCUM7Z9ggP_gZuroL3KCthk8gJk2XxGhQNx8clQjCbfQg_o35GH_xP75zNbifyKyiUvNfzZU-GxL87g7ZD9tTs2t68</t>
  </si>
  <si>
    <t>https://www.contratos.gov.co/consultas/detalleProceso.do?numConstancia=20-4-11040755&amp;g-recaptcha-response=03AGdBq27tL-wm80WeQ0zttP4PTQ96l1ZM50MsU_rFbtOBTgcvUFS5j01oWulSm3hhcF5UCnmedeU1_uIAmepnBRhiWEjLrfu2_16HowEFJU7CqL1Osd2H-vxWv3H3AFQfoBiJd_FaN1mzQzTRsZG</t>
  </si>
  <si>
    <t>https://www.contratos.gov.co/consultas/detalleProceso.do?numConstancia=20-4-11040795&amp;g-recaptcha-response=03AGdBq24WyFIT-TMU9iy4i85xJRD7F_bcSeFw4rsU3ZGWt4kZw7iXAJzFYbRSPt8TFmtkm7Z00Ilrih-5G0wPMvA6jNqrK8FrIlxQtYnwZuXbeoy-yTa7IyWYRRTpXFeN_ywBhj0BFJ4Tw5qlETh</t>
  </si>
  <si>
    <t>https://www.contratos.gov.co/consultas/detalleProceso.do?numConstancia=20-4-11040882&amp;g-recaptcha-response=03AGdBq27wZ4TgGEuw6N7AUCfBcBiyMBd1fXCzFVugeAc0RBchxNZKF3GlBI6qV7TduzpF47FLOCQ-ETBjsoT-qEdSVXQHMN9_qaYkHSoyE1CinDA-0lO8A3MMyS3LW8w8qXOH7nS8pjqP3UVg0gd</t>
  </si>
  <si>
    <t>https://www.contratos.gov.co/consultas/detalleProceso.do?numConstancia=20-4-11038521&amp;g-recaptcha-response=03AGdBq27Wa5zPyhguWV0P2KBYfs-_cRlt6TClG0gRVuGpf3NUb3bFCaz32KzDSGzWZqF1LPgCubC9WNx8lKDUSJWJY3eZkbWKP5jckag6CahQNlhE9RB4UbDtU1p4SmCe5D0E1cgCDwjG2zjo9S-</t>
  </si>
  <si>
    <t>https://www.contratos.gov.co/consultas/detalleProceso.do?numConstancia=20-4-11038122&amp;g-recaptcha-response=03AGdBq25fRVmLl56Jx_NXkBBMUZj_4qVltwoSAlasHIz3PWnR4zyFjBlv0_bQEL1KgUcOLB5s1F6LsrxlkaUY4rRXoqEHi3aLCK_HeMX0fVEk5y_Nqbj0ZX2qDzAadtK00fgjrdsVRrmT9RcnSF9</t>
  </si>
  <si>
    <t>https://www.contratos.gov.co/consultas/detalleProceso.do?numConstancia=20-4-11037907&amp;g-recaptcha-response=03AGdBq27HGdDoVgzfsfoNLRMOMLoD61IhM7vCUBx_1yVoDZJ9WgikYXxeI6Hk1fEfueqhlA-xC9Pgdd1V3wms01I-B_ARbet1cwk5cNEAFA0oSOHp1_x4EtBUJ2YrE3NfJqYyS4bPvsCPcid0G-e</t>
  </si>
  <si>
    <t>https://www.contratos.gov.co/consultas/detalleProceso.do?numConstancia=20-4-11037378&amp;g-recaptcha-response=03AGdBq24PIRo7O4nTFLrkpvi2Y0LJnkoSWuXIIh60ozh37KIwySEHF-fBQCSrZ6sTrJ-AI7bWGgjUvL4G_8E2maJeVuifKRwgk9PSIzWRjccNSCDoZaxDcaaU-OlbBfVYGV8xz0yyTOKszTko3jE</t>
  </si>
  <si>
    <t>https://www.contratos.gov.co/consultas/detalleProceso.do?numConstancia=20-4-11037166&amp;g-recaptcha-response=03AGdBq26EjMGZORLH3wdenPH1zH_qLBBkwEO4eF8n2JJNRfI866cySmYwbvyDJ4PsVTV0z8d6hKBSN1uaEpTck5mBp6PJxIJWxiMQD0El81ectjS4Wz3GhqYzDFYR8e_Nnmaihi-yZJnPSOJrR1R</t>
  </si>
  <si>
    <t>https://www.contratos.gov.co/consultas/detalleProceso.do?numConstancia=20-4-11011941&amp;g-recaptcha-response=03AGdBq27f11ys4a7RCfdvV-RXojHBYaYMye-MrefUr1rlvyopI0RtpyNJNWDxsfITt8ywHGBln1ZSgozNE_o3_4BWAGkKoMnpWe0r0FbiO6aNdtdEi9T5jPuGv5Lqkti-R64ZXSkU-z7h7bEP10M</t>
  </si>
  <si>
    <t>https://www.contratos.gov.co/consultas/detalleProceso.do?numConstancia=20-4-11011952&amp;g-recaptcha-response=03AGdBq26baGUGpEibcKHNAnhtJPFVxRZDpazLFp6WfUqj97wYroFXPlElg7VuU0H-NEFj8NBuFqtxNONBd3_HhgkOBxFMW8XVZtSS0Md1q5-VkUbVT9jqL_ulwc2gdsa_y57I4KG-7MrIlGOTMWR</t>
  </si>
  <si>
    <t>https://www.contratos.gov.co/consultas/detalleProceso.do?numConstancia=20-4-11011955&amp;g-recaptcha-response=03AGdBq24rH57hapZ1v2Btg0ZkiSJJXrQ8sxYzr04pbyk6eR7yWEgRQqfdRQsLFcOJeHSiOYWQIYH4lf9mEBWnUQwyC9NQWEoSZWbpPFZZSEzjF6M_6eEV-0PrIuKeA6kuHc29x8_OsYJdDucHuf4</t>
  </si>
  <si>
    <t>https://www.contratos.gov.co/consultas/detalleProceso.do?numConstancia=20-4-11012866&amp;g-recaptcha-response=03AGdBq26IzHewJujzVK_jMaqNgAbj9jQgtZ7ZElXleqCLgkpSbn970nJZ-NHJQR4C5-IMwqoI2k-GGLZtiDWmsW0PoIryMGEm-QE3zhpPP3mFNtvQRHaBQ5lIhhL1z18RzSLfCrsObOCWRPJGsIr</t>
  </si>
  <si>
    <t>https://www.contratos.gov.co/consultas/detalleProceso.do?numConstancia=20-4-11012994&amp;g-recaptcha-response=03AGdBq26Qk9jpK3m-r_FT8dC0cczQaUptXuKquGBvA-SbAnkeplq3IlEplzOhcclwxIjLop7bDQTZ9bY11qilzwJKx3ylg21LyYtz7QCNc4vsUpVpi-lTLdXJNBmc-ua5-b2t7hDPAi8PG-DLQvC</t>
  </si>
  <si>
    <t>https://www.contratos.gov.co/consultas/detalleProceso.do?numConstancia=20-4-11013103&amp;g-recaptcha-response=03AGdBq26sS0svIawunDxKMqZMaZcHJuxywy2TYtmaM4LQNe7yauJgCP2za2myy2BqKtReBDPTBQ0zUz4ahv6wAVAu2opJVF7nCZdHHZQ_uaxOTLf4wBofEv41Z3VrloUds16FRUqb3kEMFocKPcz</t>
  </si>
  <si>
    <t>https://www.contratos.gov.co/consultas/detalleProceso.do?numConstancia=20-4-11004034&amp;g-recaptcha-response=03AGdBq26x-8l1eIAChxAwEzOQi401DWlm2vop9XhqhUWMu2ug3UYH5UHvIdC2LxNGHVEZWcIMrFRWBdhz7Yd7rJ8xZLA0o0BhHJCuzEjnTX9Jz3GRn4xShU3SK0gbwAI5fpVuKx-hYm9iUn1bVIH</t>
  </si>
  <si>
    <t>https://www.contratos.gov.co/consultas/detalleProceso.do?numConstancia=20-4-11011965&amp;g-recaptcha-response=03AGdBq269m3nOPGEDUyuYdH5cRlgGJuGhZFG6EhDYWagNJguaKiq818ZVmpnPFPY-l8lziziNl63SFTZxM8LJUo78xr7yg2Pcmagf0FOVXV1WDf4C0iCaEJdSm2kc7Wf5FNW7vxyW2o4xDXecOYF</t>
  </si>
  <si>
    <t>https://www.contratos.gov.co/consultas/detalleProceso.do?numConstancia=20-4-11011981&amp;g-recaptcha-response=03AGdBq25Wo84bS6BNpF4f-bzrG5oODDcfJ3PBGNePw6nr5eHssOLmZoNQVZu3gqEpQvYkpkqW7x51JZ_wkQzoLHxkZlb8KwdDrWirA3I8LIzeDO9pUtd7vM7Fjz6RjzPznrFKQn9k2Jn6SFVMB8Y</t>
  </si>
  <si>
    <t>https://www.contratos.gov.co/consultas/detalleProceso.do?numConstancia=20-4-11036929&amp;g-recaptcha-response=03AGdBq2489lk_-e4Mh4pibXaExEQHP6b5sngO_16kbu_w9QPfmhMD38iGJ-9momEfwHb9cJjCVMnbl2RQVzbu_UQ_xET3_tYWXPcTemZi-_mA1UbQEDjGqDhrlMEEM4t-VOditDz4lbWjmxT0eD1</t>
  </si>
  <si>
    <t>https://www.contratos.gov.co/consultas/detalleProceso.do?numConstancia=20-4-11036498&amp;g-recaptcha-response=03AGdBq24u3IQLTK-GqzJz2BXK1KWIqTwORrCUdRzB4S9GEbRbGLowh4hB6pE5mmO3YJMyGp3LIbpVP9KszjQnxSswwP9L0nFs4ssycv3oEXGgzay4nqaA1aBilgwDDCyrZjR_YwaQNmqwqeQmjel</t>
  </si>
  <si>
    <t>https://www.contratos.gov.co/consultas/detalleProceso.do?numConstancia=20-4-11049393&amp;g-recaptcha-response=03AGdBq26d5Kx759n5IO-0bzSpNQ8zD3hFahqT3nTbdoI6VUzsYNdG4Nv1Pv0FgpkVvJgGFi2iGx56ZiA8rFLtQMqVDxcetk5ZoieqC-WO1sB-Qt2tr48qHUaWAgeqwJfvqKD94NkL2u3EIzROna9</t>
  </si>
  <si>
    <t>https://www.contratos.gov.co/consultas/detalleProceso.do?numConstancia=20-4-11049627&amp;g-recaptcha-response=03AGdBq26u6pA3H2mPiHBvm9SVmq9SG3alsk_AQZX5sEWgtcEjGQ2iJ3pts3itikMKMHv1SXGUv6MNjevaKqwjgtChNslqpDw8ToHp4fA8k7GRrhA2qqNyKA4dmPQbLkUs5VyFmSrmvcZO4KftGJ3</t>
  </si>
  <si>
    <t>https://www.contratos.gov.co/consultas/detalleProceso.do?numConstancia=20-4-11049942&amp;g-recaptcha-response=03AGdBq259-VR8ke7gvWWfnpZq_AQ4C7V2bQosb0a0DIke2XKVAWpgdItO3m4AsGd6rIRML_pXYdLaOb3XFmhcPS1lwIm4I6Z8r0Utxmpk-f1b1fg4rginNPHPbUb62p8i84X7Xldjk984lXVP2ZE</t>
  </si>
  <si>
    <t xml:space="preserve"> https://www.contratos.gov.co/consultas/detalleProceso.do?numConstancia=20-4-11145995&amp;g-recaptcha-response=03AGdBq25iW1spX08dw95L0hEoIz2yuQJ6_ZDZ33GpkdCxxc3H_1zW7dxWtZYehWeLv1BREb6Rfaj4GczIPOT1eI5sumiY4Dk6-7q_T3XNQYYiPMlXtvnj2Wfa9TqpIor-2eScWrBgFYwg7W-D6P</t>
  </si>
  <si>
    <t>https://www.contratos.gov.co/consultas/detalleProceso.do?numConstancia=20-4-11146270&amp;g-recaptcha-response=03AGdBq24yaDqpmar9mruv42eWOWZY59vTFbXQwOm_IQ8BTI3A6CnkrAY5VGDc7_mknukX4wH9pnSbO__k602T8rvRd4eeXabemCdAngrlrYdbxJyXIfNDKvCC1trzK0iQxLtpktO4cYyVvMDBPiv</t>
  </si>
  <si>
    <t>https://www.contratos.gov.co/consultas/detalleProceso.do?numConstancia=20-4-11179948&amp;g-recaptcha-response=03AGdBq25OfiqnuWfYc2ypeNHIhoshK91Objj6SeoUTwzBxUCqCSqDwaszbyrjoYLTsaGMJ48eRjksV8h0k37P3LTePdgDyzLbTfzBsmBAM0eT4ync-k34UJi9EjovfE0EpWH4ziYbXNe4e6PkZjw</t>
  </si>
  <si>
    <t>https://www.contratos.gov.co/consultas/detalleProceso.do?numConstancia=20-4-11179966&amp;g-recaptcha-response=03AGdBq2711y09eVgRMq29MiNEEJmIL8ll5BTpMcR5PccjPVgBxunClAiRvhlmMJIHSICj6oaTHDGOFoAunA-g7gNvW_RBfIvQhGkQ3YudSaqHZW4vu2thEUrhul9cDeUHvojBIpr9EkBkwuTW447</t>
  </si>
  <si>
    <t>https://www.contratos.gov.co/consultas/detalleProceso.do?numConstancia=20-4-11179972&amp;g-recaptcha-response=03AGdBq264uQ7hjAiXfncLY6FThchAfphI0emGdj5PzEF_A31pR3ZEivabJqP792iubNulNkaO1zAN49rn6157c8_3YVxG_EBHkBXP27wTGALkA2lSR0dQ9SRnbQq6YBaTmWZbLxwXh4ykY6TnBbH</t>
  </si>
  <si>
    <t>https://www.contratos.gov.co/consultas/detalleProceso.do?numConstancia=20-4-11179976&amp;g-recaptcha-response=03AGdBq27mRaHRU_WoMOV_p8DTxT0z0mCieFntFQLayBA4SYaLZyKDXFV4WfYqkVR3qb8tXt8xd9aJU5gZRhdrk6ssTWdirxWpL09WqwZIzG-O9A7CTTl_LpsVuadtvHSPp3qmeLd209ceB4SXZUP</t>
  </si>
  <si>
    <t>https://www.contratos.gov.co/consultas/detalleProceso.do?numConstancia=20-4-11179980&amp;g-recaptcha-response=03AGdBq26Kd9dGWtzYayS0_8Hfbmk98h0k6Vj2Rrtg1K-EmHbLxqjDiJOCTUh5Sa5TE3i2ExElqvduage0S6MKdiJ_6X0vlzlF9PQMO6ttNv7bTxb09xk2KA_UK9-WugYlLDg80ROyt-2_ib6Ck5C</t>
  </si>
  <si>
    <t>https://www.contratos.gov.co/consultas/detalleProceso.do?numConstancia=20-4-11179983&amp;g-recaptcha-response=03AGdBq24l-rJjOqCtuM3kHyboHrRv0WA8PLs1OjdICsbhRxvbhXxC6KFxRyYxiA6Iz7RhPQ-AJTBLnP71_RD80Nzlni2YlyeHSvf2sCyAHw8xU3EUg-tYcrPa_CkZCKYth8O7iXa95KQEKygcFmc</t>
  </si>
  <si>
    <t>https://www.contratos.gov.co/consultas/detalleProceso.do?numConstancia=20-4-11179988&amp;g-recaptcha-response=03AGdBq25xN26V_6aJZQ3HZ6uyYgRanHBNzmRDyrYD7uZyNW7NNJAdPYWT6y2fKgoSoT8vyoKEPnFTvT8UOnP3HNpX2VT6h09r-910JGr3yMgt7h3Co2A2eM8grzf6Pr5HHjpbh26W77cBl7cNxOI</t>
  </si>
  <si>
    <t>https://www.contratos.gov.co/consultas/detalleProceso.do?numConstancia=20-4-11179993&amp;g-recaptcha-response=03AGdBq24zo7SksWip4Yg8KQ03abt5oZqxF9FF9WWbwPqcK1cLK4M7besF7U4F2YJ6ns3kjpNAkhmcEvtFLnixprcNhQD-14W0OemhU_EMxvtBED7bHlrp8SNMUA9P5xewqZpJIsKFbsHYtk4rauV</t>
  </si>
  <si>
    <t>https://www.contratos.gov.co/consultas/detalleProceso.do?numConstancia=20-4-11180002&amp;g-recaptcha-response=03AGdBq24oSqqYsqKj6coG397xVEJ0pBS5sTZMxTFbYoFBky4FIT-tuObtfHjn8aD9yJFVnxGrS1_wp-kHEmdGzwordl4ifvxylSnZL-7OHGYy_D2qoO-DgWjB88Bu2sVsCHPpznmkcPeq1stwkp5</t>
  </si>
  <si>
    <t>https://www.contratos.gov.co/consultas/detalleProceso.do?numConstancia=20-4-11180324&amp;g-recaptcha-response=03AGdBq25WSsHj2uE3bxlRx7Dxv7-Vr3XBOAWO8g13X-8DjbJDpb64Hh70WuL2-En5eTvr32cPRiCwwJASQcT8NpWChSz4M3Jcwk98zbXu-YDFlRN0NDakXXwdrmTHn5-PuQs8PkZ8qmyXCTQJGrM</t>
  </si>
  <si>
    <t>https://www.contratos.gov.co/consultas/detalleProceso.do?numConstancia=20-4-11180031&amp;g-recaptcha-response=03AGdBq27nevl6G6Jc7AITxvc1_DG64g2u0qe9G2g1A3prjQgasISuiT_gj9MWalJVKK8n3LHZA_R42GixH_VVMRSVC9-NoteRYjEIgYzoCttaXzWSrgrSP8nm1KGw9Jx68BU0yzTV6BPztu1-v78</t>
  </si>
  <si>
    <t>https://www.contratos.gov.co/consultas/detalleProceso.do?numConstancia=20-4-11180039&amp;g-recaptcha-response=03AGdBq27CTPzjoSTHzcR7-IPi5-h13gNKLRnawcNFc2B3fl52mrdero64XJHuFIS3KYtk8z1FLUesO6wCISTpy3w_Deyn__eKPy7Ruofeof5G2yXTPFUQOMv7y2PIXuklOMyN1ujJawDEKJidoxT</t>
  </si>
  <si>
    <t>https://www.contratos.gov.co/consultas/detalleProceso.do?numConstancia=20-4-11180049&amp;g-recaptcha-response=03AGdBq241jZOFpjJRXTdpBl5-ZNDf-GAWRNIXC4ZeYXmfQce9EEy9PtQmi6SxlN1YBqYn41GvEFIjt3xO_H3zBiVCMWZ9-yGGjWf5Ri_gseUGbbK2NBal2PVfSw-CbD11jAe1_7341Mo_wucGQ8Q</t>
  </si>
  <si>
    <t>https://www.contratos.gov.co/consultas/detalleProceso.do?numConstancia=20-4-11180057&amp;g-recaptcha-response=03AGdBq26zouwoCDXXJQ7w4oIrMahTwNqq8TVe8QlEYDcp-VuiT8IaDCPBfMxLAOVQeRehQyqw-M24JN2YQDN68hPWtghhZ2khwinL_GEONwHVAJYxhYpS57Z3I0_kvNaG_EXtY3dOulYm06Ntl8o</t>
  </si>
  <si>
    <t>https://www.contratos.gov.co/consultas/detalleProceso.do?numConstancia=20-4-11180077&amp;g-recaptcha-response=03AGdBq240sKCIQLw6YILinQtLfzHn5ueiJlN8dWYBQWX76GlKYz9AOplSW_q3eiKSsKMedoNIudPTmkbWxMZLZtFW0kzZQhfpAFu0PwK4K37eyE8r9D_xCKtWAi4rMIMEujZFlL310pkpBmFaRV6</t>
  </si>
  <si>
    <t>https://www.contratos.gov.co/consultas/detalleProceso.do?numConstancia=20-4-11180083&amp;g-recaptcha-response=03AGdBq26Xna98hivH8fXRncTeDdL6NH97erieuHog2MjSw796z5kAT_-S50rwnZC6ZADvRoMF5TScd_3EXdiEeN0SSQB1QQuF_UIFIHu-EfySI1wBVvIryecu3pAkIXzjYcnWJ0DZM3Pe_r1fuu-</t>
  </si>
  <si>
    <t>https://www.contratos.gov.co/consultas/detalleProceso.do?numConstancia=20-4-11180086&amp;g-recaptcha-response=03AGdBq26WZUrq9HCfifOKvGN_GftDQtCBhszbIwOiKbNRFGLDbLTzaoDTJWFw686lCxpxxcFn9Ax5ejcvvaQ39QFV5Mgb6MppSpMm5kroI3RyXet65AcpT3l0kajhCiqX1ARnnHsIQLJL54RsIDY</t>
  </si>
  <si>
    <t>https://www.contratos.gov.co/consultas/detalleProceso.do?numConstancia=20-4-11180090&amp;g-recaptcha-response=03AGdBq25uNHORjULZ8iuSNwHCWwRrCWS1rm6e7i4kjtRiu_qomj4jxt8Vo1fC76JE84qcnjykh6zjffoNgksS2p2fb4QbB04TjFxZ5hYLP8a8eXYXXkO725pc_PMXSkvkw7KUhPMgn4H6ZO0EBQl</t>
  </si>
  <si>
    <t>https://www.contratos.gov.co/consultas/detalleProceso.do?numConstancia=20-4-11180091&amp;g-recaptcha-response=03AGdBq25UKtcO4eyA1vJAE5Qwiwysu5Pj2mUDODAQgQYbxpA9E3fH2PfKeiphhdfNn04sQ7tr1ar6i9GPtDKg5g1mSXNqoQMeuZ0kT2dXxelPUOwCfYOorIPYVdXDfW9hxUfmBXxEIY4X42WGJbo</t>
  </si>
  <si>
    <t>https://www.contratos.gov.co/consultas/detalleProceso.do?numConstancia=20-4-11180095&amp;g-recaptcha-response=03AGdBq26ajXhdsv_WlZgBrNtpSTaSZQkwxrGinLPRfL_pBeP3EkasGSmSiVdRbdTcaqTzEfffCtILkFRkXQxJeH8bWNaPSlOiEv3CAJd9-J96YB_3NgpWHPwZrG6udsDdS832d-mxnkMdyZ75CJq</t>
  </si>
  <si>
    <t>https://www.contratos.gov.co/consultas/detalleProceso.do?numConstancia=20-4-11180106&amp;g-recaptcha-response=03AGdBq24YI66LAWzrTTjy1O_ZOG00KGcqQKYykRIcF7A9wA4VZSXd9pbJnj7OsscXivk244nvaVDtvW4bQPC-s-gxMIFnIGdObdduQqmaYvAzGzVpyseI8vLQOF_t0QBMO4tUXrLko4JBsyyr-yf</t>
  </si>
  <si>
    <t>https://www.contratos.gov.co/consultas/detalleProceso.do?numConstancia=20-4-11180110&amp;g-recaptcha-response=03AGdBq27y67G_Ji2GBevh5tkaCdVhTZtnsy316ldD8g3Vp681GaHvT5nUb6bUdl1Lg0DY1BZTeknSNi1u45C6uRPe3_PisdLiIB8TJy1Czz6R8sLHb3P7di3u7EewH7hyZHEj4SykHZgWMuF0ZDH</t>
  </si>
  <si>
    <t>https://www.contratos.gov.co/consultas/detalleProceso.do?numConstancia=20-4-11180134&amp;g-recaptcha-response=03AGdBq279e_2DzGAJ3L9JrDGFwm46va3P2sr-lVXu8MGPPaLzJABrtyqHR79u-vbtdtfwXgk7acZ_2CQCOJBVaUddF6V1oxuk-6gDyTjw2ULTApoPZG4nDcGbQMntzOqET24EOCEGuyG6bMqMkMg</t>
  </si>
  <si>
    <t>https://www.contratos.gov.co/consultas/detalleProceso.do?numConstancia=20-4-11180344&amp;g-recaptcha-response=03AGdBq26IeLx582BaRY0udEyctnlBKF3pxnGtIUc0XST2v-Oq0qjh3yfvHDFk6zEV_85N-gNMzIvxULPDPxumZy16U-2Mu6R9X4aobAHPu1a0dnvsvsy2VwwpbyOaATJs-KNfvFi06xsvAe1Az_o</t>
  </si>
  <si>
    <t>https://www.contratos.gov.co/consultas/detalleProceso.do?numConstancia=20-4-11180143&amp;g-recaptcha-response=03AGdBq27knviE026IIty31_WDFkgNRgQyH46T7mhPXlihkScUJWOQZHAbEOJo9VqqklNz0HFAdLYrZ7AKG0MTWzCyt57kJrn-pwS_Mcq9AztDA3mJ81tSl3xeQ7N7laopbOx-esuxu6yeo4t37A9</t>
  </si>
  <si>
    <t>https://www.contratos.gov.co/consultas/detalleProceso.do?numConstancia=20-4-11180351&amp;g-recaptcha-response=03AGdBq26cnLj_cPnz4CXHRClN8QFxu8z1prJZr-LM3sbnexGeo1wQEOHhZGML6VhAtJRRHJAWgZVCrk6JwyrpOpU94PBmxwGvZ-fhPUCz2piPjMrrghEzy6dzU5az468rRM6W2nyX_hjSYOnazF_</t>
  </si>
  <si>
    <t>https://www.contratos.gov.co/consultas/detalleProceso.do?numConstancia=20-4-11180356&amp;g-recaptcha-response=03AGdBq26Nr-IiXh5dSa9LM6EXqBDpJVk7CW005wBhKkWz6zieGgwVrtWDsNxBuvr1NihnTb_tYQQCjGFmztYdQfQGDYufr_je_TE1uboppeQGFmz58ReONERhQGgimKIyaB6dGTTjY8-fJILCqk-</t>
  </si>
  <si>
    <t>https://www.contratos.gov.co/consultas/detalleProceso.do?numConstancia=20-4-11180364&amp;g-recaptcha-response=03AGdBq27Zomm9-R9mXRkavp9gjMkxfX4K-L-MHJToAZzLOzVanUnlI5Sp5VogpFCmKtvawuKEgOy74PbJ9BHAO7UvEwHMp5ZjO91Mh1Pq1Gd24Lx7LUGJgloZcmqqv-deHLrCLQCgl-eJT51QCy3</t>
  </si>
  <si>
    <t>https://www.contratos.gov.co/consultas/detalleProceso.do?numConstancia=20-4-11180371&amp;g-recaptcha-response=03AGdBq25kWrkVb1b1h3a8gwHU3SMMLWdBgkYv2_rBDDOikjUP_fK1OSIKQ534emVSWIgY_7GwAu9_4R4i4IcQvxS4ifu7qtPMg4qavr_9uC_3ui-TEBPA-HbJAwp2Fgz5wIMkoXAM38tnE6iezWw</t>
  </si>
  <si>
    <t>https://www.contratos.gov.co/consultas/detalleProceso.do?numConstancia=20-4-11180380&amp;g-recaptcha-response=03AGdBq27C4hFKzhHtCy6IwJTfACDYmoURBto9ua10BttKwwyO1MTHfUAr5NgQvvCgEKusFJT9HAf0FLtHmGxVyzAR1No7DIAQ-i5WNI-rvy3gi0pckO8kM41vfofIWKoM8ZQUSp77B64BTOeM_oB</t>
  </si>
  <si>
    <t>https://www.contratos.gov.co/consultas/detalleProceso.do?numConstancia=20-4-11180149&amp;g-recaptcha-response=03AGdBq26dZIjRFtVjS6uBAHpvgffDQk88WGEWKsM-AFOxPXQzOY8wcyqg23CZgr3GYJLQxO2tdV1N7vSErMv46iQ72cUv3HpP4WmEJUkcC2LpaNB0PGtsFryiDa3mulInrapUwdv4iafqihLLcCD</t>
  </si>
  <si>
    <t>https://www.contratos.gov.co/consultas/detalleProceso.do?numConstancia=20-4-11180154&amp;g-recaptcha-response=03AGdBq27nzGfxLqlxfVYo77-BBSPCBqEkecg18UAHKtEYCFmU7UelV7NiIEocCfAlZLd40XtZVdehlyc-ORwqExKPvBgSOdm9GITPme6fjfcockxNbmWfMCsZApCwSdQOaW0LpULt1kEBrg3yvQj</t>
  </si>
  <si>
    <t>https://www.contratos.gov.co/consultas/detalleProceso.do?numConstancia=20-4-11180387&amp;g-recaptcha-response=03AGdBq25G6fR60gJOlemogTZoGEliGHjNISjRahKOewiP-e38tvd-eNkUyUdQPVsGCO0cAmBzrKAD1wX475a-seHi-Rh8cS1YSNEkMWWoN3TxxH7P_3oyt_d6E0VrSycM_WDtJgjj6sY79jLyOUY</t>
  </si>
  <si>
    <t>https://www.contratos.gov.co/consultas/detalleProceso.do?numConstancia=20-4-11180396&amp;g-recaptcha-response=03AGdBq27paUQ6SVTHZshlSHNxdCExWRcvxacQWuKNwj-JOAhXKWNh1bWOu7c-J3BYxwWn92ymGI6mtevHyzYVGF3x5FG4vnW5vCSbMmdz-Vnrqf000tmw7Imk5Wy-BLL9mBwKsOyG2TEoo4mzsVC</t>
  </si>
  <si>
    <t>https://www.contratos.gov.co/consultas/detalleProceso.do?numConstancia=20-4-11180162&amp;g-recaptcha-response=03AGdBq24BZf38F2rJe_vpPWDVF47tYaTvrJ6xPVvVNc73b1cky7oB8As7YWv80iRglvCvrgo2s9abC1eY6CDfaRe_OvjoVWhatUC_RD_bIp2f3FrOxNXNK2doRYtJKca_Gq9xae9wf1h3DMoqVUB</t>
  </si>
  <si>
    <t>https://www.contratos.gov.co/consultas/detalleProceso.do?numConstancia=20-4-11180173&amp;g-recaptcha-response=03AGdBq279fXHKmUtBfiWC-a5DRWikJeZcfTP9aNE0cROnOWIe77911baJQsyQ5lSBnk3Dv99u7opSPdxlvBWiQZSyj1mqnzHa0aXlsAyrCFwf18-HY1FlcXDgDFpT6IitpIli5n4bnsRz89FGU5l</t>
  </si>
  <si>
    <t>https://www.contratos.gov.co/consultas/detalleProceso.do?numConstancia=20-4-11180179&amp;g-recaptcha-response=03AGdBq24nqavCFWzoX_7gw_dCh1zQ-z7ODIIt4zS_Qvmjf6VdlkIVYhFqgkCNgPdWN9PspBb2cmB9NTWlP3MyZZ948QEgOdjWIGC7jfY_iZKH5Nz0fPtDV1ETENnHvU_Eimjt6oP4zMlqut66_uu</t>
  </si>
  <si>
    <t>https://www.contratos.gov.co/consultas/detalleProceso.do?numConstancia=20-4-11180189&amp;g-recaptcha-response=03AGdBq27qN3rs6JGhzB6XFJBk_cdwDyJujxBZKrPoagPiTWFRYOmI2ULdB3bTPYpJt_AsMqDqyr8fCfrnoAVX8Ki9nJ7HCE_6OzAaUFAwIUgM4iA9E_qrzUQufMgSilkBIVn4qd2dNRhVTqUzOLA</t>
  </si>
  <si>
    <t>ESTUDIO PLANILLA</t>
  </si>
  <si>
    <t>https://www.contratos.gov.co/consultas/detalleProceso.do?numConstancia=20-4-11180198&amp;g-recaptcha-response=03AGdBq249ZpbA2zYujWDwautqEeGSqugsIiQ1X1kIi63hKdiKc_dy9i66TphJn4dTkyNG77fBsvc3srkRFTq-VrpDHt0U9VwWuU5zKvSnjnefNhp3-gR4nH1MYirwqRimNfDipmpSdV8N-JIVG-F</t>
  </si>
  <si>
    <t>https://www.contratos.gov.co/consultas/detalleProceso.do?numConstancia=20-4-11180401&amp;g-recaptcha-response=03AGdBq25yIN6MaxHf43AHIP7_kOWJy-eQTWNHTE47D1QzLkIicATReNuslyp5iaFyCLrL4-maXgZmFMRh21-TYG6xa3ASWUJtak2rpW1DfdBuA5qVw_khHv8EzJQLfIkw39L_gVSYY-rvIxPyvd9</t>
  </si>
  <si>
    <t>https://www.contratos.gov.co/consultas/detalleProceso.do?numConstancia=20-4-11180442&amp;g-recaptcha-response=03AGdBq24cphCfBFp6AdQYZNuwe7lLOOuILdRq46fmIj15TUBFGsu0aA1rBK96dSmqar0qSuDl1PC7fZabYDjaPOJ-Qt2Iq7I2teh_wJFqlJ03tm8ghZMBZpvaFewLdK8e0dyM_BFxRtDsdhbz83D</t>
  </si>
  <si>
    <t>https://www.contratos.gov.co/consultas/detalleProceso.do?numConstancia=20-4-11180489&amp;g-recaptcha-response=03AGdBq247Fjz-WomDWz3y6rGW-JRPhqmkOptH4JCfHsYofo05_c2ChM5-MHWsiP5zrTTYOHkCPfbaokoR22aK519AdUfVYLCjd8zFU80q-eY4D0wcsL7h_SLAdmqMORj_CiPfNPWkor0BLpEr2SK</t>
  </si>
  <si>
    <t>https://www.contratos.gov.co/consultas/detalleProceso.do?numConstancia=20-4-11180499&amp;g-recaptcha-response=03AGdBq27UOscY0cp60jR_Ta1YcLVu9XxYVFk8_I-y26rfq9fHGiEV7uSWRanIXUcLA9pCsR77x633mBLGv6yyJ1Qm6Tvw0EK0EV9AgloYevzG_g0WIzQKJyyfU90-ZcJNHoC2Sm7ScTH0D7TuuvH</t>
  </si>
  <si>
    <t>https://www.contratos.gov.co/consultas/detalleProceso.do?numConstancia=20-4-11180507&amp;g-recaptcha-response=03AGdBq27bzifRLoAIl6NEGHqqU6CAuFH-xg9yNCNwtQrpnnRiNsDQPo53pQvXZGgLrQ6Nrm72Mwt1xWIk3N5pou0dmad3yg11JOUDuL-w2RTr5DbNvu4z8mQlmyRfX-DtBE6UmZ7p_WsPlEsyW9p</t>
  </si>
  <si>
    <t>https://www.contratos.gov.co/consultas/detalleProceso.do?numConstancia=20-4-11180522&amp;g-recaptcha-response=03AGdBq27AfN6ItEZWdVOGR5B3hlw3KpZWVSiTRnmET_1ydwa9w3svFcAssSAnm4vsYexgBS5NlMf_giHWR1ANaB-IVnLUkVH86C763iBxGz5QnFM481K42eFhYgMWWwMckhHWN7mCjmwFAklECWK</t>
  </si>
  <si>
    <t>https://www.contratos.gov.co/consultas/detalleProceso.do?numConstancia=20-4-11188766&amp;g-recaptcha-response=03AGdBq25loWj7C0qRqTkEL2P104Dg_01K0lZJwsz8O9pWFahJ2qhBF0Oyz6mb0jHdHZzFi78XCgRChyF3mUdPCJ317Hnx2kKGZd4Xp3UW7seu9t6-baFMzDGLvrARcMBvgHOPIl9MGMMavCOEY--</t>
  </si>
  <si>
    <t>https://www.contratos.gov.co/consultas/detalleProceso.do?numConstancia=20-4-11188914&amp;g-recaptcha-response=03AGdBq264mlLyTbNRRrgXadORsXkgNhRSetsSzsPyksUwNlmB0cpCg5LZROSNkEoB4tf6P_1K9cRon9iVjdSuJnMGG7Y7G7MNVqlYLu_YAaDs2gMLIfBNzN-BpWH3rWCzWc3kDBMdYTIiAzR91i3</t>
  </si>
  <si>
    <t>https://www.contratos.gov.co/consultas/detalleProceso.do?numConstancia=20-4-11188949&amp;g-recaptcha-response=03AGdBq26wxsX_2y7Jkv7J9YiSa9Ii9OqbwtfeOU4bg8lYFpNoWe1vjgysHM1ORkPM_KNrkXofkB0ajb9DFnjLggaLvK8zzOPLFXTSl95nIq4sbPXfgr9T5gu8OIHwsRTN7Xu2YM2j_0VVScHI5cL</t>
  </si>
  <si>
    <t>https://www.contratos.gov.co/consultas/detalleProceso.do?numConstancia=20-4-11190812&amp;g-recaptcha-response=03AGdBq25UANwStFjUCO6hOP5baMI1QRrBJ1HmLTYNs7U21oIBLTDYueroW5jNDxWjZ1YULhXvZkinj2YhFfyDOlqDJ4OGACXAyVNceb89_4hTEj13dIBqaJ1gdk8SiTzTgvvQ6V5CfebqNQppzuM</t>
  </si>
  <si>
    <t>https://www.contratos.gov.co/consultas/detalleProceso.do?numConstancia=20-4-11190384&amp;g-recaptcha-response=03AGdBq26rsOSU4XvSsOKp7UZ7D9ItuXhiNFHg-nWuufJSbtSeCVu54tegQzWoX6Qx5MK7VJIFy8QCwrLd1JZ5vcOe56F_QhYvS-ozpHI397zbntiqT_CcWLZNPfs67RZqK4JLTrF-C5-on-JPjrC</t>
  </si>
  <si>
    <t>https://www.contratos.gov.co/consultas/detalleProceso.do?numConstancia=20-4-11191008&amp;g-recaptcha-response=03AGdBq265dAYUAwd1_-ZloGCsqnryLZa9DSQW_cLHxh3Hchdonk7cKzT4uzXlSHDzqsBnI81ZngTHvmsoVpi__t65WVw1u38Ueji2KqMBhloRX7UcZTjLH8QR6l_D1AjtamN2w0SLYf2A3P9iM7_</t>
  </si>
  <si>
    <t>https://www.contratos.gov.co/consultas/detalleProceso.do?numConstancia=20-4-11206522&amp;g-recaptcha-response=03AGdBq26E7ioTce58V2dtS8FJmaG_hmWflwSL-dNd5KGOJuc7O7TH4HPkCWUR9DTi4sgokgIEPw3VnI9M5EvRBl4ZLB53bsseV5ijVGxDqeoRxZDnn7kzHRFHZjPFbVRYhdYH7fjIKs-JLbTHd74</t>
  </si>
  <si>
    <t>https://www.contratos.gov.co/consultas/detalleProceso.do?numConstancia=20-4-11206524&amp;g-recaptcha-response=03AGdBq27JrUom43qg9S236FMwVMbBquWI7IPDYv3nNoMIXuH-DKJ-kqv_YAemJte9UlnHi4uTCAna0dY4ykMJ4DVoKWCwCh8RF8iiLFMoSNqlo4ttUbeiMLTIRbhKsfEJgvgk8BmKOy5WJnpspLE</t>
  </si>
  <si>
    <t>https://www.contratos.gov.co/consultas/detalleProceso.do?numConstancia=20-4-11206528&amp;g-recaptcha-response=03AGdBq27ror4V3Wy78WaIZujPaCQdtwxvwytAmFuqCNzcgOnGfPTl75PwFu30sv-XFyfdXH2JtuGbTxs2TDbO39377Wfpj5YhNGoGt-A51z4XOnOAAdX_AIgTBqly7oHdvMQ5r4mF3AbkdKn5Vce</t>
  </si>
  <si>
    <t>https://www.contratos.gov.co/consultas/detalleProceso.do?numConstancia=20-4-11206531&amp;g-recaptcha-response=03AGdBq254PPlnMMYmRJutu1Dgl8h7Y6AL9mjLFAIibDNd-t55mseACemO4e0nXwpXflPpke0czsFeyJZXwp2W_fMGQi3hXxdbWGCS7zUDvIuBqcFmpXaDNvTgGyIXfx5JyY3xenEVOk28aUvJPhW</t>
  </si>
  <si>
    <t>https://www.contratos.gov.co/consultas/detalleProceso.do?numConstancia=20-4-11206534&amp;g-recaptcha-response=03AGdBq26GeqRPCiTySmlTQSXpKlT1N-hArMXK1LJh_cRN3Virflug1TXk6GBTVTrEfWO2DRFXmyZmmtzi3FIllMd4cDN_vt9HUkB22lcZvyC77bnsyTygmpvxz-_MQ9sarmbISKARYz4tRV8bdsl</t>
  </si>
  <si>
    <t>https://www.contratos.gov.co/consultas/detalleProceso.do?numConstancia=20-4-11206536&amp;g-recaptcha-response=03AGdBq25HF7l73cCqHxBhVGUNRvfDcQoVGKHAZH5S52GSOG8DjhR6hvZyylLWpilLwCjLpWJ-3_ebxN0sTTeqJj25GwmBy6DmcVXV1CeJBPbt4wY102b3iWF2NhRasPUkGMWahd1qZ91vThdfQxN</t>
  </si>
  <si>
    <t>https://www.contratos.gov.co/consultas/detalleProceso.do?numConstancia=20-4-11206561&amp;g-recaptcha-response=03AGdBq24jQwu1Kx21aP42tFPz6PAJov8fyEGZvjS10U6NO1JLAEDFl1zh0SWwDjQHdRb70MUNW6lwHT2RZ9IDdX0eUMvLpPWHdgEX1u1V2GtZhttrkv78is0ymwJStGKx-wmyy5Hs5Fxou30YiBC</t>
  </si>
  <si>
    <t>https://www.contratos.gov.co/consultas/detalleProceso.do?numConstancia=20-4-11206639&amp;g-recaptcha-response=03AGdBq270XnM1m8Kp_zdCGWqaHVz8lLbkb97LAnR4wkLBGwk5L_z-Fv02i8vV4SAq1v2br52ZNTfSwwmmxm8J3vVlKfReOUW4GmD6uLqAVfnojAXNMl1zfiV8L_t0vNPu5JdLVIjx7aXTwvxmQtV</t>
  </si>
  <si>
    <t>https://www.contratos.gov.co/consultas/detalleProceso.do?numConstancia=20-4-11206675&amp;g-recaptcha-response=03AGdBq27UJwvBWH8WqcgiFnet7EgoITQ64PJ0Wv1j3r3K0oe8moENluR3r8cClakWRPRUatG18p6rC26DNHdTub2DE0XXQTyBiR26edJPPFsW3ANSi3fyo3y9BZszuverpkNTrhJgLYF-6Q1jqkM</t>
  </si>
  <si>
    <t>https://www.contratos.gov.co/consultas/detalleProceso.do?numConstancia=20-4-11222647&amp;g-recaptcha-response=03AGdBq27mLK79xgSzoVWzb3diZS5T2sOOh7Dog7fCZYbBaI9SQKT6ECFTyj1hVIAuMZokHqa_bnqtjIDhcDkLpELPLCBYTNYfyg8SuVdDLe1Waod6tMhHNiqo6GsCljXmggL6v1wwCmlhWjv7t_v</t>
  </si>
  <si>
    <t>https://www.contratos.gov.co/consultas/detalleProceso.do?numConstancia=20-4-11222844&amp;g-recaptcha-response=03AGdBq269viS9l4jZzMcdzRuc6ZSRtbLLu7ooYJtk8wLsjL1W1Pb0ddGjCwvnzWMdY6RgKWcGpKbiFuTd0ooYIBzkoPGgjZt-rpCR3erxGSi_zHC8tTuPKBJftYXzDv_OWiH-EHDLGRT6eCfAD06</t>
  </si>
  <si>
    <t>https://www.contratos.gov.co/consultas/detalleProceso.do?numConstancia=20-4-11232485&amp;g-recaptcha-response=03AGdBq278r2XYlqPmaZqNIUI6M4zFy9oZSWtHX4X94rA-8SuQ3QmuxTqFxnwaFKy-FuX8KXM3yTDcaGFDCNzgue7RDIE7YO7nYo3sXTl3UmKqTZ0AoI3EUFjV6YK5AAdUpjuCpEsKaBseHUnScIA</t>
  </si>
  <si>
    <t>direccion del contratista</t>
  </si>
  <si>
    <t>celular</t>
  </si>
  <si>
    <t>correo electronico</t>
  </si>
  <si>
    <t>fecha de nacimiento</t>
  </si>
  <si>
    <t>jsebastian.0610@hotmail.com</t>
  </si>
  <si>
    <t>Mz e Casa 6 Brr La Primavera, Agua de Dios- Cundinamarca</t>
  </si>
  <si>
    <t>calle 127 N° 71A- 99 Bogota</t>
  </si>
  <si>
    <t>leidyclavijo@usantotomas.edu.co</t>
  </si>
  <si>
    <t>carrera 10 No. 14 – 45  Barrio Simón Bolívar  Agua de Dios</t>
  </si>
  <si>
    <t>mariluzocampobohorquez@gmail.com</t>
  </si>
  <si>
    <t xml:space="preserve">carrera 2c No 6-02  APTO 404 TORRE 9, ALTOS GUALI  2 ESTAPA 5 en Funza </t>
  </si>
  <si>
    <t>dianis_pu@hotmail.com</t>
  </si>
  <si>
    <t>Mz 28 Casa 9 Girardot</t>
  </si>
  <si>
    <t>genipalara12@hotmail.com</t>
  </si>
  <si>
    <t>Dg 10c 2 70 apto casa madera Tocaima</t>
  </si>
  <si>
    <t>paula.agudelo@hotmail.com</t>
  </si>
  <si>
    <t xml:space="preserve">clle 16  11 a 89 brr sogamoso </t>
  </si>
  <si>
    <t>con.y.2552@hotmail.com</t>
  </si>
  <si>
    <t>carrera 96 No 72 - 83 Bogota</t>
  </si>
  <si>
    <t>carolinaherediaposada@gmail.com</t>
  </si>
  <si>
    <t>matliouis03@hotmail.com</t>
  </si>
  <si>
    <t>jennysan8206@gmail.com</t>
  </si>
  <si>
    <t>KR 90A N 8A 10 Bogota</t>
  </si>
  <si>
    <t>Calle 143 A # 54-80  Bogota</t>
  </si>
  <si>
    <t>vilmienfer03@hotmail.com</t>
  </si>
  <si>
    <t>guzmanmarcela1803@gmail.com</t>
  </si>
  <si>
    <t>cra 54 No 137-09  Bogota</t>
  </si>
  <si>
    <t>KRA 68C  14-35 SUR INTERIOR 2 Bogota</t>
  </si>
  <si>
    <t>CRA 4 ESTE N 30- 40  Bogota</t>
  </si>
  <si>
    <t>mcontol@hotmail.com</t>
  </si>
  <si>
    <t>carrera 14b No 161 89 apto 203  Bogotá</t>
  </si>
  <si>
    <t>luzhelenaparrasilva@gmail.com</t>
  </si>
  <si>
    <t>jairoe21@gmail.com</t>
  </si>
  <si>
    <t>CRA 7#59A-20 Bogota</t>
  </si>
  <si>
    <t>LUZ ADRIANA SOSA ACERO</t>
  </si>
  <si>
    <t>CR 18 NO 9 D 01 BRR Senderos de Siete Trojes de Funza</t>
  </si>
  <si>
    <t>nanis25980@hotmail.com</t>
  </si>
  <si>
    <t>ANDREA RINCON BUITRAGO</t>
  </si>
  <si>
    <t>CLL 18  15 23 BRR Nueva Castilla Mosquera</t>
  </si>
  <si>
    <t>duques1012@gmail.com</t>
  </si>
  <si>
    <t>ANA MARIA GARZON CARRERO</t>
  </si>
  <si>
    <t>JACQUELINE BERMUDEZ SABOYA</t>
  </si>
  <si>
    <t>salud total y porvenir</t>
  </si>
  <si>
    <t>Mz C casa 30 Barrio El Progreso Castilla La Nueva</t>
  </si>
  <si>
    <t>dawin_1088@hotmail.com</t>
  </si>
  <si>
    <t>famisnar, porvenir</t>
  </si>
  <si>
    <t>dg 46 sur 15 A 71 Brr Marco Fidel Suarez Bogota</t>
  </si>
  <si>
    <t>jakibermu@hotmail.com</t>
  </si>
  <si>
    <t>sanitas y porvenir</t>
  </si>
  <si>
    <t>anamariagc43@gmail.com</t>
  </si>
  <si>
    <t>Cr 19G 68 D 24 Sur Bogota</t>
  </si>
  <si>
    <t>nueva eps, porvenir</t>
  </si>
  <si>
    <t>https://www.contratos.gov.co/consultas/detalleProceso.do?numConstancia=20-4-11253692&amp;g-recaptcha-response=03AGdBq27mRhAnNqHsNQX8EoxhzvMMOXSQkMhzA4V9anNSTRBRRYnX03SojhKacWflCW7HGPXF8ve7dg5z4hl9Lo7YSl8v43IEDBrPF5vN7Jxd8YaVjxzZhIZ4DMsLmZ9oqf1rQOmTDdjNvwlztI1</t>
  </si>
  <si>
    <t>https://www.contratos.gov.co/consultas/detalleProceso.do?numConstancia=20-4-11253968&amp;g-recaptcha-response=03AGdBq26SNxto-MdFawHevpCfZwCYa6dyDDdJwbqEWF5dWYhyvtUX8rXv1tA3j42Z8j0Ki4fOk5Bx2b4mQNWAORkfuJXHLRw0KreafxwvU3Ocl1OpcTk5tJyTfX4eG5sT5EQljfg5PSFzhP6799T</t>
  </si>
  <si>
    <t>https://www.contratos.gov.co/consultas/detalleProceso.do?numConstancia=20-4-11253924&amp;g-recaptcha-response=03AGdBq25kpvvQUizOYhLVhTP5cYbRPbbrXF52DT_JPjFTidzm0QzimvciSy6dOEO7E57EZuXc7iu86VIddn_26gP3klhPfPqqxhGDU3lLoPEyHhP-4XC_uzb2S2FZ9i2eGUEjKmDnFbTGRbjUnlh</t>
  </si>
  <si>
    <t>https://www.contratos.gov.co/consultas/detalleProceso.do?numConstancia=20-4-11253859&amp;g-recaptcha-response=03AGdBq279fjwBuEunyX2xVFvKWn_yoBjf3bE8xRt17gYp0djhy8XzUg2hRtkHtKcGsit0JWQ3QrJYspIrsLhUyry8ulx8t1i9UvaKv8UnhdY4M_1N2FgOxyeh2wawLiEfspj63Nv8xxm7S1dO779</t>
  </si>
  <si>
    <t>carrera 8a No 14 21 Casa Villa republicana Santa Rosa de Viterbo Boyaca</t>
  </si>
  <si>
    <t>margara_padilla@hotmail.com</t>
  </si>
  <si>
    <t>Mz 33 CA 3 ET 7 Brr Jordan segundo piso Ibagué Tolima</t>
  </si>
  <si>
    <t>yenlyfer@hotmail.com</t>
  </si>
  <si>
    <t>gamboamorenojose05@gmail.com</t>
  </si>
  <si>
    <t>CARRERA 9 A No 13 a 20 villa republicana Santa Rosa de Viterbo Boyaca</t>
  </si>
  <si>
    <t>sigep</t>
  </si>
  <si>
    <t>call 6 bis No 6 62 piso 1 br el jardin Gacheta</t>
  </si>
  <si>
    <t>jhonifrata@hotmail.cm</t>
  </si>
  <si>
    <t>na</t>
  </si>
  <si>
    <t>cr 14 22 73 br gaitan Girardot</t>
  </si>
  <si>
    <t>dussancamilo@yahoo.com</t>
  </si>
  <si>
    <t>cra 13 No 21 - 75 Chia - Cundinamarca</t>
  </si>
  <si>
    <t>doriscardona28@hotmail.com</t>
  </si>
  <si>
    <t>judexamilcar2018@gmail.com</t>
  </si>
  <si>
    <t>Cr 10  16 74 brr Boyacá Agua de Dios Cundinamarca</t>
  </si>
  <si>
    <t>mz f casa 14 bosques de Viscaya Girardot</t>
  </si>
  <si>
    <t>johandevia2@gmail.com</t>
  </si>
  <si>
    <t>https://www.contratos.gov.co/consultas/detalleProceso.do?numConstancia=20-4-11254024&amp;g-recaptcha-response=03AGdBq25erzw5b5n8aeIgQzrVAN8EDqT9k2sPRjhghyB4PNrXGUJ-Sbf_88XuucN0P1OJH7HNtVA3dcqGBKHCa5YWvhFqpmkEQYoprHS4x1QBhV2wXhiwJQYbV05P3gAWGsBrMAyovyw2XSpWsaR</t>
  </si>
  <si>
    <t>carrera 10 Nº 14 a 20 centro</t>
  </si>
  <si>
    <t>gesft1961@gmail.com</t>
  </si>
  <si>
    <t>PRESTAR SERVICIOS TECNICOS Y PERSONALES DE APOYO COMO AUXILIAR DE ENFERMERIA EN EL SANATORIO DE AGUA DE DIOS ESE</t>
  </si>
  <si>
    <t>Cra 11 No 1o-11  Agua de Dios,</t>
  </si>
  <si>
    <t>ofis.balsa08@hotmail.com</t>
  </si>
  <si>
    <t>cartera@sanatorioaguadedios.gov.co</t>
  </si>
  <si>
    <t>CALLE 10 C NUMERO 2-48 Agua de Dios</t>
  </si>
  <si>
    <t>oscar.mejia281@gmail.com</t>
  </si>
  <si>
    <t>Carrera 9 n?mero 15-12 Agua de Dios</t>
  </si>
  <si>
    <t>panita_110@hotmail.com</t>
  </si>
  <si>
    <t>Carrera 11 N  8 26 - galan Agua de Dios</t>
  </si>
  <si>
    <t>carrera 2 90b 48 Agua de Dios</t>
  </si>
  <si>
    <t>alejodesi@gmail.com</t>
  </si>
  <si>
    <t>CALLE 13 n° 1  33 Agua de Dios</t>
  </si>
  <si>
    <t>charitosco@hotmail.com</t>
  </si>
  <si>
    <t>brallan_69@hotmail.com</t>
  </si>
  <si>
    <t>MANZANA G CASA 93  b/ La esperanza</t>
  </si>
  <si>
    <t>Km 4 Via Agua de Dios San Marcos Ricaurte</t>
  </si>
  <si>
    <t>marioenovoa@hotmail.com</t>
  </si>
  <si>
    <t xml:space="preserve">enderos de las acacias mz e 3 casa 11 </t>
  </si>
  <si>
    <t>dianita.1122@hotmail.com</t>
  </si>
  <si>
    <t>calle 17 No. 9 a 29</t>
  </si>
  <si>
    <t>jajiva83@gmail.com</t>
  </si>
  <si>
    <t xml:space="preserve">CL 6 A  6 - 46  B7 Porvenir Puerto Lleras Meta </t>
  </si>
  <si>
    <t>sandriz0206@hotmail.com</t>
  </si>
  <si>
    <t>SANDRA MILENA SANCHEZ ROMERO</t>
  </si>
  <si>
    <t>natik0712@gmail.com</t>
  </si>
  <si>
    <t>PRESTAR SERVICIOS DE APOYO EN ACTIVIDADES DE ORIENTACION LUDICA, ARTES Y OCUPACION DEL TIEMPO LIBRE A LOS PACIENTES HANSEN ALBERGADOS Y EXTERNOS DEL SANATORIO DE AGUA DE DIOS ESE</t>
  </si>
  <si>
    <t>Cra 10 No 10 56 B / San Francisco  Agua de Dios</t>
  </si>
  <si>
    <t>sanlimalu75@hotmail.com</t>
  </si>
  <si>
    <t>GLORIA ESMERALDA ALVAREZ RODRIGUEZ</t>
  </si>
  <si>
    <t>Manzana E casa 6 B. La Primavera</t>
  </si>
  <si>
    <t>PRESTAR SERVICIOS DE APOYO A LA GESTIÓN COMO TECNÓLOGO EN REGENCIA DE FARMACIA EN EL SANATORIO DE AGUA DE DIOS E.S.E.</t>
  </si>
  <si>
    <t>BARBARA CASTRO MARTINEZ</t>
  </si>
  <si>
    <t>https://www.contratos.gov.co/consultas/detalleProceso.do?numConstancia=20-4-11341914&amp;g-recaptcha-response=03AGdBq252HH63LWu5it5tRhqjvsI7nerHyqEwQ62IIIrOowD2KS6jndaz5sk2OxcDE5zwPnT3ISgBMLAoSlgyLYcyim5xovW8JfBStKOlYaHdUJXGAjEMdclj_ykvlSQhhOMjK-4tyCTUTertaERfwGQiLHoMJk_-fZ7fKJPuA5kPe5HSy-LBheReVJwquERwloksT3ouIFmdWkcBnJ_qPuWflkh6TOXgFLtjLfxIiu6NL2gzKTFk98IR3paBcv4qjvU_9f12Rl1n9TmsZONsgH6J7GgLhjAYXWezWpL-D51ZueWg7kkeIpWKNsCb-v73NGC-zGWCtoqxHV3qEGQdlAtim3MB6nNVyOBk9aXbFjT3u0fUOqOV_Wtrda5pMWfXS_D_oCbDWlUl1FFCtrOxlTqYV_tY1EYUp8MHxVjfsGSMXWWXPQJpPqYPelRVKmwdiX7uYQFzXyhImTosX_OQDCpcVm55b7kosP9PKQG3cTed9sSNzj5Om0A</t>
  </si>
  <si>
    <t>Carrera 64 # 96-17 Bogotá</t>
  </si>
  <si>
    <t>mflechas@skinatech.com</t>
  </si>
  <si>
    <t>SKINA TECHNOLOGIES SAS</t>
  </si>
  <si>
    <t>https://www.contratos.gov.co/consultas/detalleProceso.do?numConstancia=20-4-11342833&amp;g-recaptcha-response=03AGdBq27ttsGkPo56RQkQirQX8pdtFw4YASXfexf1l0HIqLgeCGEdBybIPlsxxh1N7h2PlBUuoGITcaJ-azVHZIy3zalzVhKp2cizmdC_4hKujf4SjsC1gowg-RqIloF54zO0MH1ytm0pJrIfPMFRG-rEJmoumx9jCBT62EmYNZxPk8z4ET9NlcJG1OWiJzDlyiFyTnY23GQQsXewj0xGO9JJBuPeRHUqkw-AZZYtfXYhdKVc7RRex0nuR7ZWtZHproJRRUClK6xonoy1Iyf4HUZTJw_r4QhYFeeT_Kwn3rDxvoBbnalsDw4WiR_bT3j665-_CF9K11TMhZgQy26-napisnUq6HY11Ya4x-ALzBJYGls6ZM_DCL0GbhWI-xyPfeXksZTU0aD4EsSB-4W3Yx7_IGsTEq-qDbndywP0C48U-BxQSJ9XGoCWDy0VVcyMVY_iHygL4Np_heCL-mWofn5yJJPwal-EvrRnsPqzrUaM2Ie80O8YZL0</t>
  </si>
  <si>
    <t>Carrera 183 # 17-32 Bogotá</t>
  </si>
  <si>
    <t>silviaestefaniacber@gmail.com</t>
  </si>
  <si>
    <t>SILVIA ESTEFANIA CARREÑO BERMUDEZ</t>
  </si>
  <si>
    <t>PRESTAR SERVICIOS PROFESIONALES COMO ABOGADO PARA EL APOYO A LA GESTIÓN JURIDICA EN EL SANATORIO DE AGUA DE DIOS E.S.E.</t>
  </si>
  <si>
    <t>https://www.contratos.gov.co/consultas/detalleProceso.do?numConstancia=20-4-11343415&amp;g-recaptcha-response=03AGdBq27y9gQ7c-2A_BNaI0nrKf76iGlBiP9v8Xt-5y7KuGBFv3MHkTv0sQAFvbppWiZ5Kac4E9_XANZ4a7VLRcx9JKvovnSjcTHWDzGFS_gwY2nGYj77sfjCvrJ_f641DIcDSnYwytlQ_vFDAGdshv1NpfO52HuWccHkU92Q4WvHCTfDgTARjOZSNMv7EYfhlpEO5VyGwWkBOmf1NDSXwE9ZNITu5GGjwxteYxrvZcmF6BMCrz__spv4GfGkbymUFYGUaOYMzhFuAZIx4GotCY-kqD4RPT9GMD3zTp3gNllZcjbbynrqPGkBgVUwVK6K9j7-GGb45g4Gt_0rVxwbpPC7IykYdCGkWrwG7PTIaVqr5e6bcrjw1tQsMa03rBiS83PI108BZ8_lA0H4U5eiDV76ooyx8zDz9rbjIHr5q6o3A3e8NtWkmEqaVuHEmpOC9nIFtWJODswpBIb_QerrW7d7oDZbqZLP5ijnoJxEyl2FmVFUn1-Y7oI</t>
  </si>
  <si>
    <t>N/A</t>
  </si>
  <si>
    <t>ing.antoniotivar@gmail.com</t>
  </si>
  <si>
    <t>JOSE ANTONIO TOVAR ROMERO</t>
  </si>
  <si>
    <t>albertofernandez6@gmail.com</t>
  </si>
  <si>
    <t>PRESTAR SERVICIOS DE APOYO COMO PROFESIONAL ESPECIALIZADO EN ENDODONCIA EN EL AREA DE ODONTOLOGIA EN EL SANATORIO DE AGUA DE DIOS E.S.E.</t>
  </si>
  <si>
    <t>sami0523@hotmail.com</t>
  </si>
  <si>
    <t>SANDRA  MILENA GONZALEZ CHAVERRA</t>
  </si>
  <si>
    <t>PRESTAR SERVICIOS DE AUXILIAR DE ENFERMERIA DEL PROYECTO FORTALECER LA INVESTIGACION DE SINTOMATICOS DE PIEL Y SISTEMA NERVIOSO PERIFERICO EN CONVIVIENTES DE PACIENTES HANSEN DEL SANTORIO DE AGUA DE DIOS A NIVEL NACIONAL E.S.E.</t>
  </si>
  <si>
    <t>Carrera 8 No. 30-42 apto 302</t>
  </si>
  <si>
    <t>alexandra.tarazona@gmail.com</t>
  </si>
  <si>
    <t>ELDY ALEXANDRA TARAZONA TRIANA</t>
  </si>
  <si>
    <t>PRESTAR SERVICIOS PROFESIONALES DE APOYO COMO MEDICO GENERAL EN LOS DIFERENTES SERVICIOS DE SALUD HABILITADOS POR EL SANATORIO DE AGUA DE DIOS E.S.E.</t>
  </si>
  <si>
    <t>Manzana F casa 4 Villa María Chaparral</t>
  </si>
  <si>
    <t>leydimarieclarie@hotmail.com</t>
  </si>
  <si>
    <t>https://www.contratos.gov.co/consultas/detalleProceso.do?numConstancia=20-4-11367783&amp;g-recaptcha-response=03AGdBq2442wZO7Q1-uOexH6DAHkB3RQisuwZvTun-3OTzlpSGnEBMcZd8WBHidn4ILiYAuA0cpPAfopdE6_GwvPptwlzgBMYpJsEN0VEBx07qpmsgTnEokiFEGoYoQ4G0FcfTTvHF1dy8zDhtMTyrGHsCTJluaYGgNKTJ-w-vUkP2NtQ4GiW-ISlHz4DlDabET8yNKm_nG_lxH2Dea7ro1XHg529Aoq2HO7xU1A2U3A2m0Rp5jIe6FW7-nbla4w4_ETXYHFxI1QdB3fFF0XeGBesT5iANV-mO6t1yrSS_DF2JkMahfCdBha3ATmIv3p2N_mk9D8eTfmpAypBj_HacQQ63HnUhTPMXRnolcBETaoSWo3HOP_D5YEcGO_g4q_TyCfo2svy6DS879Q1VB4Jho00tzbTAgJui6rcBOWJ29ywtjIZH8o5uwypwgvfSvBtcPO7T508rltgAQl-JdLZkBSd_SY-zpHqCgA</t>
  </si>
  <si>
    <t>https://www.contratos.gov.co/consultas/detalleProceso.do?numConstancia=20-4-11361207&amp;g-recaptcha-response=03AGdBq24sRZ1IDoskv5CiaVBUxqbCYc58VKijJIZfJ2BfA-bEO9jGBXk4f83G6rlPnn-8-0VKD3nneYSQ5cwlKUD7BVIOUX_TDdlLrKsUJKgRXP5WvC_DzZJeo-lRf7teejEa1iHH2Eg8MMxfJHyke_Xd-JTks7J5s1np0iqmLsRETxt2Wb5MQaYeZ2sPiHtVHnY4F0PCx878itaaZGE2h-gAhb93YMSzNBHp57DJC41fjFc6kr5dUsM8oD9oS6JsRF0RRpfQkA3PFzkw5j370ae2N1wsWvdw5yfikGMQlyQhJoSkRwqp9R_s-Q_ZcGMB6a2uYOEybYwMxoUCckpDRdCM78IPBOt1jrU6sOUge7mJ6AvgeWlERDQ0zNQMhwvzb4EINwDiXzV1ldiR8SYQJagIIk14Dv5o05e-mrjXUQrdVSqCWDtbmMcSlBfjASG9W1MtPe3sQM9Q4-nKsUIxotYQtBG4YNVhiaoFrZObrJjvCPsYwLcG9IE</t>
  </si>
  <si>
    <t>FOLIOS</t>
  </si>
  <si>
    <t>PENDIENTE FOLIAR</t>
  </si>
  <si>
    <t>ADICION No. 01 AL CONTRATO 300944228</t>
  </si>
  <si>
    <t>https://www.contratos.gov.co/consultas/detalleProceso.do?numConstancia=20-4-11303007&amp;g-recaptcha-response=03AGdBq25KhOTW42O3-YXml81cAJqjHZc4H9G7gyYwzrcDogg8bhVf7--_XLQTC7UiIxjFft2CwULof9jUQ_Znd8q-tLjmi21N87-68qRJKGNQPJiK8918pTQKtTt3PgAeKvWLS9S7y1luMNNtNOUdETfuqvYgARTxzBYap1_2H5vNt2zKZXEcHW69HttcWpetBkhrmrKuWbd2JXMzejOwXeOH6dNQi5v9hffcSaCqHJv7h58kUz4aB5rKHWVBnWeI_V0JM4T9h4KXOJapt2DdIjSO1IJS98gIc3ih7Xj-L1m3QxW3kMi_EEvmYWxTuwWHEFGvq13s3N8YPDOIVylBZYjwvARuaFa0Qo1hn8Pg2JMJ-EqKwB7NEXztsPMIEh2GZSdrk9wawxlAKE6tvcPP3iDWFc5h4yVFf2q2fEdpKG_9qH7xkl4LWcb4Y2-PEdROnx2sv4CSlCYMjUDs3E9KoXdzwd7eQyxQ8g</t>
  </si>
  <si>
    <t>https://www.contratos.gov.co/consultas/detalleProceso.do?numConstancia=20-4-11317499&amp;g-recaptcha-response=03AGdBq27ZHIsYq3nSHbepek9AC61oQpxvacncpdK80kgoPDz2I1jNwiWS2SzB9XPpPWj55-SiCV9haB9vvJvfIzh_RXDuUjcZeZ_Vzxs0SJq9hTk3Wpo8iW2XvYbGq8B4peAzu5kRAHbeQoXHjOgkh7H4Mta-EEAdPv3Ic2MXB4_Tk4rvKSIoxJ-fmShGIykeabssZXQsR61WymnY-sIgTxEqONCielQhIHSv9NRWDfu7q2n-JWchBo-VubKB61GrbtMeNP7eRp-C4LXXow7q0buXbijvbYWIOSpEcGb0ktapeCj50r6m8JpAcko70Ygw1w68X86o_QHaJTcHOLeBfa8s_5_UP9tk5AkkbTHKeQFeymUMH3Z6aM1wUk-TzRMzeMrKGMZXgBUFZ62nhaVOpn7w6RBj-Y8h6kwOrz4_vM8-WxjngalLgulPB7t7k3o5Z71LrqkkZuC5FfKgAtJKG8OwXxIMwyjgoiKOfG2OfFoCcMgS44OdrK0</t>
  </si>
  <si>
    <t>https://www.contratos.gov.co/consultas/detalleProceso.do?numConstancia=20-4-11331868&amp;g-recaptcha-response=03AGdBq24QMiXX_ICgprxey8tBR_qNRsBAuqZtzLyGLX3R8zvzxZTaVkRBkr9n5Iea6-X9AZFrPLNqgyI6runaSEGwzzio1hnCEDveDxPGdWYjRRceFMF6T_1hkmCVY7gLDV8xyA_VZFYcWy-oG5RvYmqqcYPJ3ZIu5pC5w1jNIZsFbWTOKbQnxRsdLg2IS4mogoAVc4wXyewq1ZUQBJtdFhQ7bb4QvWI6gHRxKCWBfCOrb0AqHErFEQW8eoVWxD5ZXUipDLcfKfgFyIUSNXLoBERjBIVgp5uPbdDQQCXe0rlJrvPZowRgroGB7AOOo03SF7jDQbcWQ9v4mJax01nZPDQYuVUAIg9wPPYffFnyf79EOWIztkOAWIpojnGBmCvGv9qmKh8DSy6s_fyVBwOl6fTrg1G_7gBh9ebN1Cney_VfQ1ttDY6aGuqfwxFfC8SdaKZL2OkmXPVbT_6ybkx-F_KAfFD_a8TfAQ</t>
  </si>
  <si>
    <t>https://www.contratos.gov.co/consultas/detalleProceso.do?numConstancia=20-4-11302971&amp;g-recaptcha-response=03AGdBq26crDGOhlLmJ789WPzmA0wFz2PPLwTWI644JUDFg5kWA0_KeGoU9X8hrOSDFD7aQIWTLw9fhrCYTNRHUTVH-8tOps8Rc8BeBqTNNw97mJ_L9NjlncawqPk1OBf7DVo0nhgcUmkjFKtNTPDVNNy5TNQlSjsrhc_EndeqXxkm6MPUY67NOVAFEf4ydj8bu16ZtXw3lcya8UAUlQM6JHvCzmTBWSFeZ1zS1o3LSS0gnrVh1kFOKBfHdb78NJ68Tr1Ga5RMWRNg6Nye5k5IE3Sw8bAkBOORxD3d2hsZqIR0BD6l7XAOFm0Wt9vs2_j9mZnss--ivY2Kk8XZpceRe2N2FqYz7EarTE2FgsXZCv_K-HZSS3MLu-hxYhkwocKxaCrYm-xc4aD2zNnDlY67oSao-kGzgru30hCEZ9pt4tecNLokxk-TWXjftqRvvka7CxiknQtow6FHU0S8mKa1-4iqE1GFhKZflZ6qiWSH_X-aJGF2DTkdtb0</t>
  </si>
  <si>
    <t>Calle 14 # 9- 07 Girardot</t>
  </si>
  <si>
    <t>PRESTAR LOS SERVICIOS DE INTERVENTORIA TÉCNICA ADMINISTRATIVA Y FINANCIERA AL CONTRATO ESTATAL DE OBRA No. 30.09.42.002 DE 2020, PARA LA ADECUACION DE UNA BODEGA DEL AREA DEL ARCHIVO CENTRAL DEL EDIFICIO CARRASQUILLA DEL SANATORIO DE AGUA DE DIOS E.S.E. UBICADOEN LA CARRERA 9 No. 10-69 BARRIO CENTRO.</t>
  </si>
  <si>
    <t>Urb. Villa Tatiana Casa 25</t>
  </si>
  <si>
    <t>3502402525-3008773343</t>
  </si>
  <si>
    <t>PRESTAR SERVICIOS PARA LA ACTUALIZACION DEL SISTEMA DE GESTION DOCUMENTAL ORFEO VERSIÓN 6,0 DEL SANATORIO DE AGUA DE DIOS E.S.E.</t>
  </si>
  <si>
    <t>Cra 2 sur # 22-89 apto 104 torre 7 conjunto Parque Central</t>
  </si>
  <si>
    <t>Calle 17 #12-18 B. Ancón-Ibagué</t>
  </si>
  <si>
    <t>kmilo-014@gmail.com</t>
  </si>
  <si>
    <t>CRISTIAN CAMILO GUARIN MORA</t>
  </si>
  <si>
    <t>PRESTAR SERVICIOS PROFESIONALES COMO ABOGADO PARA EL APOYO A LA GESTIÓN JURIDICA EN EL SANATORIO DE AGUA DE DIOS E.S.E.. PRINCIPALMENTE EN EL AREA DE CONTRATACION Y EN LOS PROCESOS DISCIPLINARIOS QUE LA ADMIMISTRACION DEBA RESOLVER EN LA PRIMERA INSTANCIA.</t>
  </si>
  <si>
    <t>LEIDY DIANA BUITRAGO CUERVO</t>
  </si>
  <si>
    <t>Calle 87 # 20-98 casa 10 Aldeas Infantiles SOS</t>
  </si>
  <si>
    <t>centromedicobiologico@yahoo.com</t>
  </si>
  <si>
    <t>CARLOS MAURICIO MENDEZ BAUTISTA</t>
  </si>
  <si>
    <t>PRESTAR SERVICIOS COMO PROFESIONAL EN MEDICINA DEL PROYECTO FORTALECER LA INVESTIGACION DE SINTOMATICOS DE PIEL Y SISTEMA NERVIOSO PERIFERICO EN CONVIVIENTES DE PACIENTES HANSEN DEL SANTORIO DE AGUA DE DIOS A NIVEL NACIONAL E.S.E.</t>
  </si>
  <si>
    <t>NOVASOFT S.A.</t>
  </si>
  <si>
    <t>CARLOS ALBERTO ARANGO ALVAREZ</t>
  </si>
  <si>
    <t>FABIO ENRIQUE GUARNIZO PALMA</t>
  </si>
  <si>
    <t>Calle 128 BIS A # 58A-29</t>
  </si>
  <si>
    <t>jortiz@novasoft.com.co</t>
  </si>
  <si>
    <t>PRESTAR SERVICIOS DE ACTUALIZACION DEL SISTEMA DE GESTION DE NOMINA DE SUBSIDIOS DE LOS PACIENTES HANSEN DEL SANATORIO DE AGUA DE DIOS E.S.E.</t>
  </si>
  <si>
    <t>MZ B CASA 10 LOTE 10 VILLA DEL PRADO ESPINAL</t>
  </si>
  <si>
    <t>fabiodoc28@hotmail.com</t>
  </si>
  <si>
    <t>Calle 6A #6-46 B. Porvenir Puerto Lleras</t>
  </si>
  <si>
    <t>(571)7457070-3204941338</t>
  </si>
  <si>
    <t>Cra. 14 # 63-61 Ofc 108  Bogotá</t>
  </si>
  <si>
    <t>PRESTAR SERVICIOS DE  ACTUALIZACION Y REDISEÑO DE LA PAGINA WEB INSTITUCIONAL DE SANATORIO DE AGUA DE DIOS E.S.E.</t>
  </si>
  <si>
    <t>contacto@platinoweb.com</t>
  </si>
  <si>
    <t>https://www.contratos.gov.co/consultas/detalleProceso.do?numConstancia=20-4-11378126&amp;g-recaptcha-response=03AGdBq27Az2CJqZWC-g9IIWjt_hMfPQuXW04mHG-QNmIMQttCh1Vx9oH4P54xxF8-3aqK2HqlM8gJmAQyzdqvd6du8_BCjy6kCJDr_KlmJr6rCclIofuXf8zro52rYEeskipXGe9LMcJBGj9Q9u5BWEW0szOiEOCmvXRzFPadJZmVbzHnQCIPEVyno9JNkifnutRCrS0a76YUKq5eI8Bb42Gvk2Vr8ciA-a4u8-KHA5B8o2doIt5Lt5SXviVMAAtgx4tSaZZ4n7S2DIBYBJ9xXkaHqeduoft63Orc2Sp9eTcaN3XgT5nZisIaa0QdcbJvMbRPTJ6ImVLNYEdVF8CM00atzrqsckZSPQIZBu85f3zeopTUlmm8HnRip-Modr-fLOFsrVxzORgOnhB15jhFesMRiyJrQx6RBb9zlyWWG8vAfY6WTwYu402A1rlf9mnFJa3VHCxdStoIkL5kzOzvRRkyQOiX9sfp4-yVKy2TNMMCDCzJ4WxuNWE</t>
  </si>
  <si>
    <t>https://www.contratos.gov.co/consultas/detalleProceso.do?numConstancia=20-4-11410435&amp;g-recaptcha-response=03AGdBq26yo9pO0-blzAi1PzMs1qLR4StgXVJM3UjutyeHNY_UR3sMjAYByFj1-pdXDreQ1eQhEzymnngfNJsK_QqPeYmkgk1YqHUv0pcdEwCVjGyqMKiDXq9yK4e-z2h7kXcHRJ2W9XqxWpFy6ZfVL1LqcJ2MPcNNv_CzsxAanBk5rH4UzJrgNI1db2RSzYIjTlICazMUsEobpAxN4P4FLmPMM80dRpRaaKgRLcEex6kKAXnTe-j-41NRnQyXehhLyw7TP6n8wEzdi2ig280KA4My4Dx8EBv7PB-PqHS13VQWaZOy4YsjZbvYdjITFARf1xg9svrOHtXQQr6tIrQlnkY5EM3dx5rBu-e2Ha_mLXL8rHF09uM5o8MFk8WGb9yR7MOjpkC2QruzjJjVAAN3uFJfx9WEBIVfSiiDPm-PnqhGJcCzK-909bpScA-S5w79-mSIUdBk7qpSqQLsxONgFlONinXex6qrJA</t>
  </si>
  <si>
    <t>https://www.contratos.gov.co/consultas/detalleProceso.do?numConstancia=20-4-11410732&amp;g-recaptcha-response=03AGdBq25IPgZXzjYQspM5ebV0DqPNrcDCam0ApPJrP6p9biWjJC9mmaOGAyI5Cz2oR43Jr5lgYoKcSKVOdUHZXYG1RNAMna9aaqyVvTAWf9YQXMY0gh0rwhLpJWphfm9NNSSbDDGfUHE_nwp41RaOofsMVDp0PktBpyLAE-n_3Vkx10W2vhODzgDzGtxtgj-ubMlNRBpdK4Yf_NajqSmhtV3CIGFk63BooZwYAjxb-N8bqfGUM3CI9fnIKwVIz-D6RMBS-gpJORP8yL1Qv9APEkOJzVgcvikfbLdwvRSEvxA0Zbigd5cMizspYwJf2efqsYUT3Eq6kEyr5Aiea1CcVhZHzGrFyRmm1X5421HXqdPp4pFcfhmJa8nRL3MG9hlno8xJ5hCttXNKmvdgO0Cj-nTpVyNx_IdgVxCUoQNFF7hOAtC9RAJwM7thyuTPwbbYp89kH5Oyq-xXpv7jttwYH0AZzdvMXZuemjozCcsa87AXVnowLHZIw8c</t>
  </si>
  <si>
    <t>https://www.contratos.gov.co/consultas/detalleProceso.do?numConstancia=20-4-11422425&amp;g-recaptcha-response=03AGdBq26IGZ4gd4fK6M3dT3EOJ41WQnpHR79fQ-PMCY6dqHKMoRyoWqCZsBlIYqhJSNYuZNjf_uuVFH0WKozJAQwPY1JDj2J_O5G7TzTQ_6g8rlqxcXDVhtpHIJ_AMqMvcXg2mRZBGlDC3AwmD7qqFBFgrmDj1L_3GfN2Ty3nFmHtngT5SWuBUAxB-CSVVl5Kqw6a2jIz-ngry4u2RMY2SWZED94NGmaC0gKVYCoj2vUmD8dfwgA_U42hvLKSTrn6P9sG_WhWUvcSaeh5y8_GL2r7Lixxo6DWkooMKAUsYvwuuAOhKlK7Ks0fRM6CCGES-wJQFCUaEcO7An0_HJTQVDJUQdbmoM7sVz75D0x4oAwMF7RA5iSmpozls4V9dJIu8toWP7SqdTGvVb2jAJ2XW4CCoS2FCM9geb4YeWkDrOjrh2MeeWgMzXIfRr5B4b7B2Ktt8nttyNAVWiNVozGWEuQcuOcgF1VcUQ</t>
  </si>
  <si>
    <t>https://www.contratos.gov.co/consultas/detalleProceso.do?numConstancia=20-4-11439908&amp;g-recaptcha-response=03AGdBq26WnYrYTnhxcQqQWYYnZRfSjopSHuQStRR4h9Ucqk74IADYoobmQjJKmx_OPFjgllhU2axdnSx5H74f1FEu6uU0h627_9C-qnNsg2PF-m1pziLh-p-HdPkCqSx2qLiHBYR9N__oIZaTy7fvIaCNFhj940_n9ypG832VhOZhamfYW2TEE4bVfmlWzSCkOUqyfkfP4V47LpH7t8oxxVVMIYEXoQNIcqAHO5FwDY45AtTQzKsDl1uivKSoqTOI9pGCv8tT_yBKlFD_M_oQLMGOFIrn3koSN5deLdH8DofTY7MvKleYIc-pr_O3G-b8mgSULIq3xFTDSLeDaH52Ep4-uCWwsJ3mTjUAspb5Vtom_KLBBEHQZKUk2x3bNV61Vc_N3oxwKVCTcaSzFj746djoyz9PySdkcx9M9--GLsTkXDe-5ZlbiAo6UBsMVlABb3kcr73tporaOpK67xAqY9diB5hgevdESx5golZ3HOPaqtmQ02mUJr0</t>
  </si>
  <si>
    <t>https://www.contratos.gov.co/consultas/detalleProceso.do?numConstancia=20-4-11428109&amp;g-recaptcha-response=03AGdBq24jAPZsnfw3pFjXhZ40-BJ_Lmu4buaRwMhVkbKp7K4y0XXCqwvi1lsS2ziCD2Br6qAodcBkmZmWBJTXAH86llO_dXV85xqpUxC1Y4fawsSR3mN8XG20qG-dhZdsN8R1LCOIg6uqRnj2MfFIQ4xomJljhfDFm65Ucm_YD62Obl-6B_z49jeZlKWQ_H-E5trS5gz1snZJgvVmKGSZOvygEWZhAnDNTnTGBnTPCEn-AUPeYwpfQTVcpN8V8EGXOE7OgqM87ajKKstnBY5jDvKBkQH1WP6vlsCFr4tFR6RQRbYieAiNT13RL25PO7pgOOz-VCbTdp9aO7_nq7L-rwhkls2kenCQ5t0sojp_kjlvesyzc6vbJnGETx0zUOv-ZwcbxT_P-YIZ9Xd-XIpcuL9Xl3ThIsJM97Gh-5cWVMvJ41empRV9InXc0FRhiYq3VclluLBDcnyxRF-lAzHLGv37D9wKiD9hbD1HaM62iy5_Csg5lW9SkF4</t>
  </si>
  <si>
    <t>https://www.contratos.gov.co/consultas/detalleProceso.do?numConstancia=20-4-11428319&amp;g-recaptcha-response=03AGdBq25WCaVQvTqDoxwVi8GOUfUpHwKaEpyIf9PuZVwxhd9OFohB0yedDOvp6-mI84jA4M6Ua7rioVAo68-VVlA5XjxSO1rtZ8uU1VbOol18C2Sh7eELlOwnnzoyGVQHTT6zdvJlI3QrAM-ERo5aJAiLDRgsAaGZVIAdjvQEqhKZVgQWEusVNPgpuiIHSXC_InNKAtunmK5Oz6WBys28XGhZQVSU1vHxs1a_gqVLOUQCfDA17LetuCZPK1VrPiDqgrLU4_f9nDkdAE9ONyNWOgjAqFqeBM7N2tNItISsEJx7a9_i45DES7HePFJIXJk0ECXcYUEvQ6APeASEs5gW8bjdvcExH21FQcs0dH1OuT5wAdza_YsxJ8rOgn5T3w1urjFUn7wF4FEaoWTLHla4AdZkCYy9DhbdNZvPmn9mu3EmnXXElnqhSTca_m4bExtjUpRtRffzgXtnbIFUd9glaKlW395Y9jhTom3VsTjvZWcYAn5N-hTmYNQ</t>
  </si>
  <si>
    <t>OO1</t>
  </si>
  <si>
    <t>SEGURIDAD SOCIAL</t>
  </si>
  <si>
    <t>NUEVA EPS - COLPENSIONES</t>
  </si>
  <si>
    <t xml:space="preserve">Carrera 30 A # 25 A-20 TORRE INNOVA APTO 1302 B. GRAN AMERICA </t>
  </si>
  <si>
    <t>ljloraa@unal.edu.co</t>
  </si>
  <si>
    <t>SALUD TOTAL-PORVENIR</t>
  </si>
  <si>
    <t>LEONARDO JOSE LORA ARIZA</t>
  </si>
  <si>
    <t>CALLE 163B #45-32 INT 8 APTO 204</t>
  </si>
  <si>
    <t xml:space="preserve">jupgutierrezopr@unal.edu.co </t>
  </si>
  <si>
    <t>SANITAS/COLPENSIONES</t>
  </si>
  <si>
    <t>laurismejia2904@gmail.com</t>
  </si>
  <si>
    <t xml:space="preserve">calle 11 No 6-30 Calle Honda </t>
  </si>
  <si>
    <t>FAMISANAR/PORVENIR</t>
  </si>
  <si>
    <t>LAURA XIMENA MEJIA GUIOT</t>
  </si>
  <si>
    <t>OO7</t>
  </si>
  <si>
    <t>FAMISANAR/COLPENSIONES</t>
  </si>
  <si>
    <t>LADY NATALIA CLAVIJO PAEZ</t>
  </si>
  <si>
    <t>O16</t>
  </si>
  <si>
    <t>Manzana 13 Casa 38 COMGIRARDOT</t>
  </si>
  <si>
    <t>SANITAS/COLFONDOS</t>
  </si>
  <si>
    <t>malkatorres2030@gmail.com</t>
  </si>
  <si>
    <t>O17</t>
  </si>
  <si>
    <t xml:space="preserve">carrera 11 No. 11-31 Barrio Simón Bolívar </t>
  </si>
  <si>
    <t xml:space="preserve"> kaperu21@hotmail.com</t>
  </si>
  <si>
    <t>KARINA HASBLEIDY PEDRAZA RUIZ</t>
  </si>
  <si>
    <t>OO5</t>
  </si>
  <si>
    <t xml:space="preserve">Cra 9#16-60 Barrio San Vicente </t>
  </si>
  <si>
    <t>isatapias06@hotmail.com</t>
  </si>
  <si>
    <t>ANGELA KARINA RUBIO MAHECHA</t>
  </si>
  <si>
    <t>PRESTAR SERVICIOS TÉCNICOS DE APOYO ADMINISTRATIVO A LAS ACTIVIDADES DE LOS PROGRAMAS DE PROTECCIÓN ESPECÍFICA Y DETECCIÓN TEMPRANA E INFORMES DEL SANATORIO DE AGUA DE DIOS E.S.E. Y ATENCIÓN AL USUARIO</t>
  </si>
  <si>
    <t>OO6</t>
  </si>
  <si>
    <t>Condominio Bello Horizonte Etap 5B casa 40</t>
  </si>
  <si>
    <t>O27</t>
  </si>
  <si>
    <t>NUEVA EPS/COLPENSIONES</t>
  </si>
  <si>
    <t>O26</t>
  </si>
  <si>
    <t>Calle 10#9-34</t>
  </si>
  <si>
    <t>nanis2803@hotmail.com</t>
  </si>
  <si>
    <t>COMPENSAR/COLPENSIONES</t>
  </si>
  <si>
    <t>PRESTAR SERVICIOS PROFESIONALES DE APOYO EN LA REALIACION DE ACTIVIDADES DE ENFERMERIA EN  EL SANATORIO DE AGUA DE DIOS E.S.E.</t>
  </si>
  <si>
    <t>OO9</t>
  </si>
  <si>
    <t>CARRERA 2 #9-39</t>
  </si>
  <si>
    <t>diego_santa04@hotmail.com</t>
  </si>
  <si>
    <t>CALLE 18 # 8-39  SAN VICENTE</t>
  </si>
  <si>
    <t>elenita.galeano@gmail.com</t>
  </si>
  <si>
    <t>OO8</t>
  </si>
  <si>
    <t>DIANA MONTOYA</t>
  </si>
  <si>
    <t>PRESTAR SERVICIOS TÉCNICOS Y PERSONALES DE APOYO COMO AUXILIAR DE ENFERMERÍA  EN EL SANATORIO DE AGUA DE DIOS E.S.E.</t>
  </si>
  <si>
    <t>ROSALBA GONZALEZ</t>
  </si>
  <si>
    <t>MZ H CASA 19 BR.VILLAMPIS 19</t>
  </si>
  <si>
    <t>crserrano0423@gmail.com</t>
  </si>
  <si>
    <t>SALUDTOTAL/COLFONDOS</t>
  </si>
  <si>
    <t>O20</t>
  </si>
  <si>
    <t>PRESTAR SERVICIOS PROFESIONALES DE APOYO  A LA GESTION TECNOLOGICA DEL SANATORIO DE AGUA DE DIOS ESE</t>
  </si>
  <si>
    <t>OO2</t>
  </si>
  <si>
    <t>FAMISANAR/COLFONDOS</t>
  </si>
  <si>
    <t>Calle 10#9-34 B. SAN FRANCISCO</t>
  </si>
  <si>
    <t>carlosmauricioquintero@hotmail.com</t>
  </si>
  <si>
    <t>SALUD TOTAL/PORVENIR</t>
  </si>
  <si>
    <t>OO3</t>
  </si>
  <si>
    <t>Carrera 9 número 15-12 Agua de Dios</t>
  </si>
  <si>
    <t>MANZANA G CASA 93  /B. La esperanza</t>
  </si>
  <si>
    <t>Calle 39 No. 10-89 casa 25</t>
  </si>
  <si>
    <t>SANITAS/PROTECCION</t>
  </si>
  <si>
    <t>O14</t>
  </si>
  <si>
    <t>O21</t>
  </si>
  <si>
    <t>Manzana B Casa 7 - B. LOS LAGOS</t>
  </si>
  <si>
    <t>dimirove@hotmail.com</t>
  </si>
  <si>
    <t>PRESTAR SERVICIOS COMO AUXILIAR JURIDICA PARA REALIZAR JUDICATURA EN EL AREA DEL DERECHO, PARA APOYAR LOS PROCESOS Y PROCEDIMIENTOS QUE DESARROLLA LA COORDINACION ASISTENCIAL DEL SANATORIO DE AGUA DE DIOS E.S.E. EN MATERIA DEL CUMPLIMIENTO DEL MARCO CONSTITUCIONAL Y LEGAL EN QUE DEBAN CONDUCIRSE.</t>
  </si>
  <si>
    <t>O28</t>
  </si>
  <si>
    <t xml:space="preserve">Cra. 8 No. 17-31 </t>
  </si>
  <si>
    <t>jcsg@misena.edu.co</t>
  </si>
  <si>
    <t>COLPENSIONES/SANITAS</t>
  </si>
  <si>
    <t>PRESTAR SERVICIOS PROFESIONALES DE APOYO ESPECIALIZADO EN SOPORTE TI EN REORGANIZACIÓN Y ACTUALIZACIÓN DEL SITIO WEB INSTITUCIONAL, GESTIÓN DOCUMENTAL ORFEO,  APOYO EN LA FORMULACIÓN Y GESTION DE PROYECTOS DE INVERSIÓN, APOYO AL SISTEMA OBLIGATORIO DE LA CALIDAD, APOYO OFICINA DE PLANEACION Y SISTEMAS DE INFORMACIÓNE N EL SANATORIO DE AGUA DE DIOS E.S.E.</t>
  </si>
  <si>
    <t>Calle 17 No. 9-75</t>
  </si>
  <si>
    <t>PRESTAR SERVICIOS TECNICOS REQUERIDOSPARA DESARROLLAR ACTIVIDADES DE APOYO ADMINISTRATIVO Y ACTIVIDADES DE APOYO PARA EL SISTEMA DE CONTROL INTERNO EN EL SANATORIO DE AGUA DE DIOS E.S.E.</t>
  </si>
  <si>
    <t>Calle 19 No. 24-220 V. Guadalquivir</t>
  </si>
  <si>
    <t>marludica17@hotmail.com</t>
  </si>
  <si>
    <t>O23</t>
  </si>
  <si>
    <t>O30</t>
  </si>
  <si>
    <t>O31</t>
  </si>
  <si>
    <t>Cra. 8 No. 11-20</t>
  </si>
  <si>
    <t>cesar.gonzalezvel@hotmail.com</t>
  </si>
  <si>
    <t>PRESTAR SERVCIOS PROFESIONALES DE APOYO AL PROCESO DE GESTION TECNOLOGICA TICS DEL SANANTORIO DE AGUA DE DIOS E.S.E.</t>
  </si>
  <si>
    <t>Calle 17 No. 7-54</t>
  </si>
  <si>
    <t>Calle 18 No. 9 A-106</t>
  </si>
  <si>
    <t>alrodriguez723@gmail.com</t>
  </si>
  <si>
    <t>O19</t>
  </si>
  <si>
    <t>Cra 1 # 20-15</t>
  </si>
  <si>
    <t>martingonzalz20@gmail.com</t>
  </si>
  <si>
    <t>NUEVA EPS/PORVENIR</t>
  </si>
  <si>
    <t>420 y 1520</t>
  </si>
  <si>
    <t>19/08/2020 y 27/10/2020</t>
  </si>
  <si>
    <t xml:space="preserve">SALUD TOTAL/    </t>
  </si>
  <si>
    <t>CRA 12 # 13-47</t>
  </si>
  <si>
    <t>Calle11 # 5-67 Calle Honda</t>
  </si>
  <si>
    <t>duma1612@hotmail.com</t>
  </si>
  <si>
    <t>VIVAN ZULEIMA PASCAGAZA</t>
  </si>
  <si>
    <t>CRA 6#11-37</t>
  </si>
  <si>
    <t>ana_357ruiz@hotmail.com</t>
  </si>
  <si>
    <t>ANA ROSA RUIZ LOPEZ</t>
  </si>
  <si>
    <t>m.ramirez198@hotmail.com</t>
  </si>
  <si>
    <t>COMPENSAR/PORVENIR</t>
  </si>
  <si>
    <t>TERMINAL DE TRASPORTES GIRARDOT LOCAL 2</t>
  </si>
  <si>
    <t>rgaudit2004@yahoo.com</t>
  </si>
  <si>
    <t>PRESTAR SERVICIOS PROFESIONALES DE REVISORIA FISCAL EN EL SANATORIO DE AGUA DE DIOS E.S.E.</t>
  </si>
  <si>
    <t>CALLE 49#13-60 BOGOTA</t>
  </si>
  <si>
    <t>contabilidad@laboratoriocolcan.com</t>
  </si>
  <si>
    <t>PRESTAR SERVICIOS DE LABORATORIO CLINICO, LABORATORIO DE CITOLOGIAS Y SERVICOUTERINAS DEL SANATORIO DE AGUA DE DIOS E.S.E.</t>
  </si>
  <si>
    <t>CONTRATAR SERVICIOS DE LECTURA E INTERPRETACION DE RADIOGRAFIAS Y ELECTROCARDIOGRAMAS EN LAMODALIDAD DE TELEMEDICINA, A LOS PACIENTES DEL SANATORIO DE AGUA DE DIOS E.S.E.</t>
  </si>
  <si>
    <t>AC 26 # 69C-03 TORRE B PISO 9</t>
  </si>
  <si>
    <t>J.gil@itms.com.co</t>
  </si>
  <si>
    <t>PROYECTOS AMBIENTALES SAS</t>
  </si>
  <si>
    <t>PRESTAR SERVICIOS DE RECOLECCION, TRASPORTE Y DISPOSICION FINAL DE LOS RESIDUOS  PELIGROSOS DEL SANATORIO DE AGUA DE DIOS E.S.E.</t>
  </si>
  <si>
    <t xml:space="preserve">KM 3 VIA AEROPUERTO PERALES </t>
  </si>
  <si>
    <t>andrea.castro@proyectosambientalessa.com</t>
  </si>
  <si>
    <t xml:space="preserve">GB GESTION MEDICA </t>
  </si>
  <si>
    <t>PRESTAR SERVICIOS DE MANTENIMIENTO CORRECTIVO  Y PREVENTIVOPARA LOS EQUIPOS  BIOMEDICOS DEL SANATORIO DE AGUA DE DIOS E.S.E.</t>
  </si>
  <si>
    <t>CRA 50A#174B-66 INT 8 APTP 301 BTA</t>
  </si>
  <si>
    <t>gbgestionbiomedica@gmail.com</t>
  </si>
  <si>
    <t>CRA 4 ESTACION # 38-15 IBAGUE</t>
  </si>
  <si>
    <t>ventas@centraldecopiasibague.com</t>
  </si>
  <si>
    <t>ALQUILER DE FOTOCOPIADORAS MULTIFUNCIONALES EN BLANCO Y NEGRO PARA LA DEPENDENCIADE FACTURACION, VENTANILLA UNICA Y ARCHIVO CENTRAL DEL SANATORIO DE AGUA DE DIOS E.S.E.</t>
  </si>
  <si>
    <t>milemarq@hotmail.com</t>
  </si>
  <si>
    <t>calle 103#70-52 B.Morato Bogotá</t>
  </si>
  <si>
    <t>PRESTAR SERVICIOS PROFESIONALES COMO ASESOR JURIDICO PARA EL SANATORIO DE AGUA DE DIOS E.S.E.</t>
  </si>
  <si>
    <t>Cra. 14 No. 87-60 Bogotá</t>
  </si>
  <si>
    <t>ventas2@radproct.com</t>
  </si>
  <si>
    <t>RADPROCT SAS</t>
  </si>
  <si>
    <t>PRESTAR SERVICIOS DE RADIOPROTECCION EN LECTURA DE DOSIMETROS PARA TRABAJADORES EXPUESTOS A RADIACIONES IONIZANTES DEL SANATORIO DE AGUA DE DIOS E.S.E.</t>
  </si>
  <si>
    <t>O13</t>
  </si>
  <si>
    <t>RAFAEL CASTRO MARTINEZ</t>
  </si>
  <si>
    <t>ANGELA MERCEDES HINCAPIE GARZON</t>
  </si>
  <si>
    <t>O43</t>
  </si>
  <si>
    <t>ANGI ATUESTA NARANJO</t>
  </si>
  <si>
    <t>GLORIA ESMERALDA ALVAREZ GARCIA</t>
  </si>
  <si>
    <t>O18</t>
  </si>
  <si>
    <t xml:space="preserve">senderos de las acacias mz e 3 casa 11 </t>
  </si>
  <si>
    <t>O29</t>
  </si>
  <si>
    <t>O22</t>
  </si>
  <si>
    <t>O45</t>
  </si>
  <si>
    <t>O24</t>
  </si>
  <si>
    <t>PRESTAR SERVICIOS DE AUXILIAR DE APOYO ADMINISTRATIVO PARA LA GESTION DE GLOSAS EN EL SANATORIO DE AGUA DE DIOS E.S.E.</t>
  </si>
  <si>
    <t>OMAR RODRIGO SANCHEZ ROA</t>
  </si>
  <si>
    <t>PRESTAR SERVICIOS DE APOYO EN LA REALIZACION DE ACTIVIDADES DE REGENCIA DE FARMACIA EN EL SANATORIO DE AGUA DE DIOS E.S.E.</t>
  </si>
  <si>
    <t>O59</t>
  </si>
  <si>
    <t>JOSE TRUJILLO MAYORGA</t>
  </si>
  <si>
    <t>https://www.contratos.gov.co/consultas/detalleProceso.do?numConstancia=21-4-11498498&amp;g-recaptcha-response=03AGdBq25M00zhTQL1UYI32ShcuyBfR1eZsIDx14GTcTpt-CrZpwgLigLwwjtjOlK6Nla52TaC9BbVwBhoxXXj_wfWdC4E1tueq01due8ueyHHLrV0EBLeH0QdEwUW_2vnXGsKVrejNn6ut3UaCdR</t>
  </si>
  <si>
    <t>https://www.contratos.gov.co/consultas/detalleProceso.do?numConstancia=21-4-11498706&amp;g-recaptcha-response=03AGdBq26X9lcQOc9I7MG5byEXarCKU8xOCr1x7wSh2dNlzixyCymwvfTkPYrIlCAL6VHzK4RgSrCJ3-TbHZaX8u9-Z-0RFlnhFKkYY8LbHTV4bX9iWkWUTP8RJKseOulEz7GuPYMYON_IRf0AtVb</t>
  </si>
  <si>
    <t>https://www.contratos.gov.co/consultas/detalleProceso.do?numConstancia=21-4-11498837&amp;g-recaptcha-response=03AGdBq26AwocNzDO5XO6u8BWG5548kVQHFpURLpEGHNISIMVgZvomq1r7CzyFUsOiKhe2WQ0EyamT8jWQAnGhEE7Eoy3mgdine2WrAvs3cYxaMR8nZrwbqz-ec4Hy7C2Pxik9xwH_x6kGIbuS7N1</t>
  </si>
  <si>
    <t>https://www.contratos.gov.co/consultas/detalleProceso.do?numConstancia=21-4-11499037&amp;g-recaptcha-response=03AGdBq24AGVnul7rGe_O-l64v-7d7RLOA_SCyhYixXhR3k1rzzAGaspu6fDgk8Nu02kmZpM1iupiC-J2zvrMgG77t64_gpipdOfEoULbTngIqza8rKMRmCE-VUaw4rZ-EU3LJeKj0VEnjpyDL2cf</t>
  </si>
  <si>
    <t>https://www.contratos.gov.co/consultas/detalleProceso.do?numConstancia=21-4-11499130&amp;g-recaptcha-response=03AGdBq25F9-tn13OzAbdVzOteAUiHhENxJJdpREe5lnHXEiZX1YcFsdy4Q40_Qse_DGIRnSG8ExXJkl35wpX9sX5RRQd4deP2k9liqo1auNQhK0VGNH7fS22n7XBe-UWvnMcSeLVtZzODKj-cdWx</t>
  </si>
  <si>
    <t>https://www.contratos.gov.co/consultas/detalleProceso.do?numConstancia=21-4-11499185&amp;g-recaptcha-response=03AGdBq26y3IlpPdQUMgCGl5lz_nvd_zElsw2-Y67PY0_dSYz_AnknC_3HIbDPFtNHYEVei8Qrjpl1bjQl_XQHIe6vsmh4du2nq9nme_KhavNBkWa6TqjkWK47g0vu8pSuv9ZUnzAhYlawTH_SC0W</t>
  </si>
  <si>
    <t>https://www.contratos.gov.co/consultas/detalleProceso.do?numConstancia=21-4-11499237&amp;g-recaptcha-response=03AGdBq27dekGUkSAMV6QNTHhJaCz8H5tPEUxC_JCIBZNXdkfDMDtiCAvuriOUzUJ-IjwX3vuvUQV-wAN-IQESMpswSN2s-EYjP7SCbEnh4pEX5ONrtd10yytFfnhoTFE6hjCtDLe600tMcSmhl7N</t>
  </si>
  <si>
    <t>https://www.contratos.gov.co/consultas/detalleProceso.do?numConstancia=21-4-11499311&amp;g-recaptcha-response=03AGdBq26_6cT7ygNEeULGlqMrqSnvwNXlIgPpa_mzkRzoDg-qE2qXmQ0KhCtDFb8OCrQaWmhKccKDyCHoWK_1TUmGcGSgALKnQGmmNP2mgJP2VUNgb6FAoWd4y4IDJroIios1sDGVUxhZ68QyKAW</t>
  </si>
  <si>
    <t>https://www.contratos.gov.co/consultas/detalleProceso.do?numConstancia=21-4-11499369&amp;g-recaptcha-response=03AGdBq25UgX_CvzuL6_QPxY0Z9uHuAI9Eu6e4pe1CMGUgddAQshauS8eWXBXBOsojvyQVLcAkj8Tns9xT1d3U8-LCv6NLirvBa8pMtG0FUoBWhb0Hdzns0zf2WvLa0vwVEn-7NoXz55UqOi2v4OF</t>
  </si>
  <si>
    <t>https://www.contratos.gov.co/consultas/detalleProceso.do?numConstancia=21-4-11499403&amp;g-recaptcha-response=03AGdBq25CMGzaiJ886Zgv4XAyBnIzy_Gqhb7k8BtNppDjK-qz1zvjwTQkXPdbG7Q7an5K0EbKS9azPweIc2KSNpHYnqBcGgmRRQxEuIeIzM26LHMRsy1NsEerUh2i11iJVaIXGW_RDf59NuUplwR</t>
  </si>
  <si>
    <t>https://www.contratos.gov.co/consultas/detalleProceso.do?numConstancia=21-4-11498699&amp;g-recaptcha-response=03AGdBq24xZhc-3Fgg9vB4216X9hOV-PU7e1fa2QZp9Y0Sj0UDKJYBc4OKe3bLDABOk22B72R-wI9072egFFjcmAJAy4xQOGMLhEOvcOLaaivZiU52bhLg-h0C_JdbqwxhL0Fxpme7R_kPF4faDPl</t>
  </si>
  <si>
    <t>https://www.contratos.gov.co/consultas/detalleProceso.do?numConstancia=21-4-11499105&amp;g-recaptcha-response=03AGdBq24N1DZ4eQ5Oxj_lSiGeuUeXb6rbDKph72ZF_qMcf79bqzyJqwvhsl5GNkZLDhGlhibSmjaVB0lLDEMVXD8WrXKDHg75BEM5g5erDNR7Sgr_1W8RBRO8Ll_o1v5gVI4LhFRPsE9T87Y8yhG</t>
  </si>
  <si>
    <t>https://www.contratos.gov.co/consultas/detalleProceso.do?numConstancia=21-4-11499266&amp;g-recaptcha-response=03AGdBq25anImSZGFiDnYL0TDKxQ9J3X1PLI7jBQQKHX0mIL3dwmVwtHzBbCOZUhJZvvWiFkp_mk7Yesbm9AAqPiMV3YygUgFViU8Emsb_W6GWleDQZh_UNBfGg2ce-WV8oQ3XVOlBs4EJnS0_104</t>
  </si>
  <si>
    <t>https://www.contratos.gov.co/consultas/detalleProceso.do?numConstancia=21-4-11499359&amp;g-recaptcha-response=03AGdBq27t8_LEYz61HffxLcHM_mHOwUwHW9s_TgX0_jobfqpXg06kqPErVwD3lBIYbGuQaUsBH_h9WNW3j7oxveuBaUWuOIMX2QybyJsmWY9aArYfJLygscGfku0eDKeUBHJoAkn3MejN4FLIF-7</t>
  </si>
  <si>
    <t>https://www.contratos.gov.co/consultas/detalleProceso.do?numConstancia=21-4-11499442&amp;g-recaptcha-response=03AGdBq2650hgZ3r1KI0bbORbLq3lbtLgRX95FwxloXQfFIts5SWtpuJZ6lbDHU15itwzbc2ER2oPkl9aSY9cD9b4bwlxZXyQWZm_aePcfz9WWB3MwaMQk74CQ7PeI03jNLkKh_YE6pC64BOZFK4P</t>
  </si>
  <si>
    <t>https://www.contratos.gov.co/consultas/detalleProceso.do?numConstancia=21-4-11499739&amp;g-recaptcha-response=03AGdBq26EckCHz_WjqTp4tRt9aHc8OjXRPsTuqnJmB7xWQFJroKt-JAxvAkfSIaZJg84GpXzZPzKdVvdkA3lywq80GNPakDmrwbYtS7xTRjqYZSXTEI6_vHldCk6iZuitKTjM__wk9KlUPkfzIVH</t>
  </si>
  <si>
    <t>https://www.contratos.gov.co/consultas/detalleProceso.do?numConstancia=21-4-11499857&amp;g-recaptcha-response=03AGdBq25QlMEd69kvL4rDBvl0QB5W2XTFxGoYM40zaumlH_J_nEeDAwcWt7BjWKU2VGvcQ08ANQ9IQw2sJDy1PtbhRymhuh_s_nKmC-Q-8Pr-utE7ll1oIUkSm6zTPhouS92_nJYAb_iUxswtATz</t>
  </si>
  <si>
    <t>https://www.contratos.gov.co/consultas/detalleProceso.do?numConstancia=21-4-11500024&amp;g-recaptcha-response=03AGdBq27gdZupifUJ7dLFqFTjXnhaJ8wQr4723cL_y8nWqo6MhqppIZsk1YW3J3OdDjQ8CHN6hkitbDh2915R8BV2Vnfar18jRy55uKq-yU-yEkUb6FlcivQ8vYKBvw9ICCMn3FJ6GBULaLQW4BV</t>
  </si>
  <si>
    <t>https://www.contratos.gov.co/consultas/detalleProceso.do?numConstancia=21-4-11499960&amp;g-recaptcha-response=03AGdBq26DYdTuDTD0LNyGk7_zcuxmVEOPw-aL-FF-_9763YvqiMpsgwBKsCSFBYS2j1mLgTUrWgIDklgo8ulCDohU5GaVPKeiNdBU9twx_5RCZ6t8JBNi4hwBKHLVR71rja-zTU4nbByTUkNlSA_</t>
  </si>
  <si>
    <t>https://www.contratos.gov.co/consultas/detalleProceso.do?numConstancia=21-4-11499562&amp;g-recaptcha-response=03AGdBq24RHgzijXpb-aH7naDMutQZafgIbk9XcUq3nnpC2tZ1PC5GYb-NDJDquFNouQvFVqw8W8aAEi3vWpvPcSCFDBBRbJe6W5XrULdfuw1SyZvgdi4u8S79lHWvXgoU1sGvXgIsEdE6VpLoACA</t>
  </si>
  <si>
    <t>https://www.contratos.gov.co/consultas/detalleProceso.do?numConstancia=21-4-11518903&amp;g-recaptcha-response=03AGdBq26YZ9QOMmvjYy4vkK9u-iMJ1Lop8cysmYIJ3KemozonAT_8UDB1RIV308QkKCmy_0E30c1Dicu99eMLJtEQjJrMSFOUxV7rQ3Q1efMY4KfRYNTneQKJsJEhBH-AVb7Vkw5H76lvOES2mfv</t>
  </si>
  <si>
    <t>https://www.contratos.gov.co/consultas/detalleProceso.do?numConstancia=21-4-11504519&amp;g-recaptcha-response=03AGdBq26C-pJFwyXcB_fulMxAk1Y2LWi_Ddl-dYktYc1L-Qdq3VFtYKrUMBL5PGCyDsnKBmDPKb7vLp_L79cgrJvv0S5I9hQJjuV3sYzzw6AqB9I-kM8gMYBYegKKGOlwIL46O69L5lqYSb_Q3_T</t>
  </si>
  <si>
    <t>https://www.contratos.gov.co/consultas/detalleProceso.do?numConstancia=21-4-11504728&amp;g-recaptcha-response=03AGdBq27TvJZIPZ-sQk4stU9fHs2aUNA14H1ZDttNdvaIxYNQEiQymbZ7OanwBXJLz_rqMOZTxXm70ZTpI8RmLq0KTGGwv6kU6uv1qbNz5lMJEnVSVBshXjIbOxv5qXVvPDI-4_NQnIh_IejeQk-</t>
  </si>
  <si>
    <t>https://www.contratos.gov.co/consultas/detalleProceso.do?numConstancia=21-4-11499609&amp;g-recaptcha-response=03AGdBq24MCSk1xc8VmZKAikDP8LXmdsFypDDEJ44Qk-zSZ0x7bRqe_p2Uau6pIL6Clm9koMM49pHVvBFERz_IbqfcPm_MSsTx26F-4k8l7wYsLKpkmPGoOlkVlYaV4UBM0gsAJVfozjsUf-QEKEj</t>
  </si>
  <si>
    <t>https://www.contratos.gov.co/consultas/detalleProceso.do?numConstancia=21-4-11504869&amp;g-recaptcha-response=03AGdBq25Thsrv3DtZ2MkNxUIA52NyrxJlWyAwsTwfZ14n3N6PL3_E4XVpEw3wg3wQNOiW862pXpbEfGYhGwCf3GFJhXW3ytBl8HNNFBzEiCqJstSKK8fbMydcnEdm5ImniidePVD39qGg7BqfRix</t>
  </si>
  <si>
    <t>https://www.contratos.gov.co/consultas/detalleProceso.do?numConstancia=21-4-11500794&amp;g-recaptcha-response=03AGdBq27J7S9K3C_xzKTUMjdv9Vs3Q8IE0n28Kc7B7i_RQaTG7oXJo3iJ7ssVPcqd8wXVTcPrGiTaMKg34O-OPE1YSI1wbujQx9qDVfkSBSnEvkBRzgjwLvJZ7DcGe45P-iHjWhsrbRxuxE67Q6_</t>
  </si>
  <si>
    <t>https://www.contratos.gov.co/consultas/detalleProceso.do?numConstancia=21-4-11500882&amp;g-recaptcha-response=03AGdBq24FtwOZn7zehEwUtBWp9CrkuYqpf-HrhtxLNZA9CmLtm2-J1PLfZuIOrSnsNjlgkqhDc5gzbeJmfMhqkSag-bsGH1JyqUoKyTZsdaKA_IPlLyqF0pO0kQmFxDpQ29VBzMXj99BmikOqREn</t>
  </si>
  <si>
    <t>https://www.contratos.gov.co/consultas/detalleProceso.do?numConstancia=21-4-11500949&amp;g-recaptcha-response=03AGdBq27UaN3hX-B9cKudANXEtMk0b5Snr5HHIuYZDEq6c-Q8Dp5dmKpy9UhBzKSsgjILab6iF1pNdDFfY7TX2VRLjgihC_Go_2IZmUl0NDEcmTohgyMtvb_1SDwmE8gM0lSI2x5KagWdWmaBC4y</t>
  </si>
  <si>
    <t>https://www.contratos.gov.co/consultas/detalleProceso.do?numConstancia=21-4-11501026&amp;g-recaptcha-response=03AGdBq269kjR_8Bi9T8-5VO13fl-_6SE-94WsdxOIUwbkT8N3E9xgBe75ydqXsXLocdP646eA8TmucIM_kVCqqReZ9yxiWBAqNOmhdfulIk8G0ERcCvXObs1NX206Wo6MGUTKRtpABC8nqwlMpAX</t>
  </si>
  <si>
    <t>https://www.contratos.gov.co/consultas/detalleProceso.do?numConstancia=21-4-11501166&amp;g-recaptcha-response=03AGdBq26z0lZSr_fPChofAmFNGzaDcxGGxtnwyTIr9jHphoJBzoJcbgoAv60yP0E_X9KvkiIA0PsrYjZ28KwuvmM4Bz59Gedyj-eVNBzoUoNQcsrTvEECggLBgoUzFww7103xG73kGa48A0dA5B7</t>
  </si>
  <si>
    <t>https://www.contratos.gov.co/consultas/detalleProceso.do?numConstancia=21-4-11501246&amp;g-recaptcha-response=03AGdBq26EZBjSYRxwItYf-XCL5EGPB-LES2r-M2VX84rEpwhdf7EC5vQQHl5oBbKMc1Kssbkks7AlUr7w4yTMSV5l7HydoQqWVyGbqMH9wsafCkZ0GfGYWR2aFNy4KOYzF3UU-mAfOyTXAIY0yyu</t>
  </si>
  <si>
    <t>https://www.contratos.gov.co/consultas/detalleProceso.do?numConstancia=21-4-11501304&amp;g-recaptcha-response=03AGdBq24cF9jwlbVXNO0zfh9zGASXojUEFeDbKxpsHu1mscLw7_hux6cqXVhYMNZoQvlEOZYGJWYCLIUNfAoc-C3viVZey8qapvUUaYzC8FlVQmgd_AN1KMUNDlDKyuGnnC9ON67zIY1o3-aDQaq</t>
  </si>
  <si>
    <t>https://www.contratos.gov.co/consultas/detalleProceso.do?numConstancia=21-4-11501364&amp;g-recaptcha-response=03AGdBq27fAo_kEzXEMKtnjXC5FN8YxUAND1uinkQGskzEShecZleLwey6frgQLwZSFP7dCK1hqyYt3ppofsOqeG2yVzQEKpzTw1e8FbP0im9JRgeY29s3X91xz0iO6LObFTuaf_3zT53u5PkiG3W</t>
  </si>
  <si>
    <t>https://www.contratos.gov.co/consultas/detalleProceso.do?numConstancia=21-4-11501474&amp;g-recaptcha-response=03AGdBq279ILEbWmbIP1djPswwKMhQuyxSWq7RsBj46lJpW-IHcsihHoQpZ5gMwgrSpqLqe2qTGry5C8-FTe4mZWX5eWck1qeD-jbKS9Xs4b7W5jCU8YdarhfEggNr1VpUbnkpMo4OjTDNhtqWMs9</t>
  </si>
  <si>
    <t>https://www.contratos.gov.co/consultas/detalleProceso.do?numConstancia=21-4-11503284&amp;g-recaptcha-response=03AGdBq27N6zDd_O7ld1z4F5L9TXrDEMKcHPRycXdHcznmHUE_V9a9T1dIeD2WpBh6TjTaOczgJWm16Hnq3vTNwRFuQPzhkU_6WE9ooCrWGmhzRgTOxCWKEPHSTp2H4f82ywOOd7gCAM5_uo-q1ov</t>
  </si>
  <si>
    <t>https://www.contratos.gov.co/consultas/detalleProceso.do?numConstancia=21-4-11504988&amp;g-recaptcha-response=03AGdBq24qqq-eR5kKk6gUQBLn7T9WFYbRb8Z33W41XJFhXL7yDngkoNSKJA9Si3lhiOH4PVUUDXmaPME-UzlufPXsRHu84K3P2u6jWHt7911AYEnd6rcY1ivCfeJkJ_iAUd7MIx7rztFMAE15MeE</t>
  </si>
  <si>
    <t>https://www.contratos.gov.co/consultas/detalleProceso.do?numConstancia=21-4-11505150&amp;g-recaptcha-response=03AGdBq27qmPVCHHGPSSaGq8ixubykXFPvS2E_kZ1brg4OPsETBWUg7TOoHzvB0guEJijv-qFRke-KAVuV39pE_U_mLuT0_AaVjERVAL0YkpzHZ3Pg4b6oNQ591wuiq9EbNRqJpWSysFEncyBQI6s</t>
  </si>
  <si>
    <t>https://www.contratos.gov.co/consultas/detalleProceso.do?numConstancia=21-4-11505232&amp;g-recaptcha-response=03AGdBq26s9kmDsDyt8UZGZCDX5PXK73pwfIc01ZgE5gmgEPIVYSYsXbFIl_lz_V7bZr9M9JdC_vb_0v8DGiVtnZZTXnOQwfbBzzBf3BE4jgUbfuRpZkd3__IRi_MjXQshTdTSiTl3KMbG0nRMbTo</t>
  </si>
  <si>
    <t>https://www.contratos.gov.co/consultas/detalleProceso.do?numConstancia=21-4-11505299&amp;g-recaptcha-response=03AGdBq26np-xjiTedHj3BMwbSTsED0dDMsNzbhpb80FjGeUVzpG_haBUI_-oho1JYeL8scQbR0-zcze5oBsudqVoO4ieG8RH8t05C0Q0IvEswcodiYyd3Knhi8gGYFaTdbVFtHV4T00aBqDh63r4</t>
  </si>
  <si>
    <t>https://www.contratos.gov.co/consultas/detalleProceso.do?numConstancia=21-4-11505377&amp;g-recaptcha-response=03AGdBq26E8_yB3tNiXUPAGSyLEtE18ByWrdv1KySPWAYIKqDJtzuJkeolHeNLUbmpxGTGbFO9ynN1qs95oeeDxneJ3prLjTr_O1_S3fAWcaiFvK7ZDG2eyHXMJKYj3HV_jPAw15ltxiJ2x4pVMO1</t>
  </si>
  <si>
    <t>https://www.contratos.gov.co/consultas/detalleProceso.do?numConstancia=21-4-11505456&amp;g-recaptcha-response=03AGdBq26xi26kO0ErHFisaX0FHDxZcA2yXmkhQqsgfakIc3IYZJsP_Fa_25J53WHmUYLJkl2Ck-WjEvpHBj8udNOQQzJo-F7S-XvKbr4HBP6b1QkROHprBiigHF9tgxJYMXEYytELPX6tVwQ7h8L</t>
  </si>
  <si>
    <t>https://www.contratos.gov.co/consultas/detalleProceso.do?numConstancia=21-4-11505514&amp;g-recaptcha-response=03AGdBq27T3-1FjErZyV0j76OFKWmyphsSyDtT4hwg_T5aXVAgUDeEsrWOGbm_8KDMotOHvtf7TOsw4rUz96ov8XZj7pxOlApNqkMxC28v-XyLkCRLhXjxict6PBu-shNfodPywFiAkCkVPMrV45z</t>
  </si>
  <si>
    <t>https://www.contratos.gov.co/consultas/detalleProceso.do?numConstancia=21-4-11503600&amp;g-recaptcha-response=03AGdBq27D6cDQbK17ErOHEi50TT12hUo8LsEP1huqIIT_JoM_ywomtuQOLAiwfl-m3rF7FANmw4CCM_MJrbfO4DxfAj1ud1vwcFuN29JsBFAqRavL6zUityg8A61R1FlCacfQP0NuiCMqbnY2c57</t>
  </si>
  <si>
    <t>https://www.contratos.gov.co/consultas/detalleProceso.do?numConstancia=21-4-11505553&amp;g-recaptcha-response=03AGdBq25mvWWBrHyZrQnkx6ymFlbbFW9SuRXlXikndUcJMb-xOrRPitjPP8FHB_cDbmE03bcFUj0nxRMN0HEuY1dln0rh2O7v5COLKCR7cWlSlm8G8jJIiz9aQIAqnQ5wzvx-N5KspcvKiI-1RPZ</t>
  </si>
  <si>
    <t>https://www.contratos.gov.co/consultas/detalleProceso.do?numConstancia=21-4-11505605&amp;g-recaptcha-response=03AGdBq24VJoZpDkzpoQ9j92fwxazUs5v6kyx08ldxga9FKFuNGsHUDdBkgml28ZMg_5BuERO55fJAXVdmQIBIxFVMoF2r7Iue188il3zFogdOyIqV55L__Sk1_dvqZplvQfU8YckPhc2wzLkPOxZ</t>
  </si>
  <si>
    <t>https://www.contratos.gov.co/consultas/detalleProceso.do?numConstancia=21-4-11512506&amp;g-recaptcha-response=03AGdBq25B0wnNFZZ74FxPFnD7TebiI7HR9Ef1NECLeaL4xODpMcCECxjNd5UNukA0j84rm_5G5RH4zNieSDVfoSUJy4BEX2peCTIi6NGkl1ZJndqVS-xSuAXcvhLijJfPJ45CQij2H2AHgM8HSep</t>
  </si>
  <si>
    <t>https://www.contratos.gov.co/consultas/detalleProceso.do?numConstancia=21-4-11543080&amp;g-recaptcha-response=03AGdBq27jpZlHKsUGXXnK9oYCTH6Uy-eIpjKymetmaT6m8y9Wmtlu1fXFhP9M3lSPOWkCVPNZw4tg2AB2SxzEfqCSpBIOZiFXzvaWKaX2k_xlNZ_inLl25kStRANsrZpMPLm2DBD7mCZcVSUwmGo</t>
  </si>
  <si>
    <t>https://www.contratos.gov.co/consultas/detalleProceso.do?numConstancia=21-4-11558105&amp;g-recaptcha-response=03AGdBq27Eio7uJNraSnosIdM9LAKv_3bE6J1BKuPMoscXyungIFW6d9IN4jeWrmBH5t4KARAvJxfkZQXHeZCiVtMZg8oNkpEWv34f4psDHLcCroSOD4_d6EvvzqhrHlMc9EvQQKUdEf9XrwJkOwj</t>
  </si>
  <si>
    <t>Cra. 14#22-73 B.Gaitán Girardot</t>
  </si>
  <si>
    <t>PRESTAR SERVICIO DE DISEÑO, IMPRESIÓN Y ENTREGA DE LAS CARTILLAS DE ACUERDOS Y CONVENCIONES PARA LOS SINDICATOS SUSCRITOS AL SANATORIO DE AGUA DE DIOS E.S.E.</t>
  </si>
  <si>
    <t>O35</t>
  </si>
  <si>
    <t>GINA PAOLA CUELLAR GOMEZ</t>
  </si>
  <si>
    <t>magyon0217007@hotmail.com</t>
  </si>
  <si>
    <t>O10</t>
  </si>
  <si>
    <t>CRA 9 #35-13 B. ROSABLANCA</t>
  </si>
  <si>
    <t>omargor2549@gmail.com</t>
  </si>
  <si>
    <t xml:space="preserve">FABIO ENRIQUE GUARNIZO </t>
  </si>
  <si>
    <t>LUMIRA</t>
  </si>
  <si>
    <t>SEXO</t>
  </si>
  <si>
    <t>https://www.contratos.gov.co/consultas/detalleProceso.do?numConstancia=21-4-11594299&amp;g-recaptcha-response=03AGdBq25dRSoZhoV7fh7c9TkAVCS7DJd23Xbip5q3qLm4O7s0KVXqHKRFKHVPPQcEwxkWHaqmJePfqEt_Gj6tqhj9sNx7NLKC3wPciwCV0FDGjibnK4SrwJ8oRkUb467b1Z-ixVz_jBa7ggDrKqPro0NsFa6N3qsw47rCgY_hxaNnSl0SL9CIFd0rKKzO4IKjqUxHGdWkm9kl31m-EVyfX9ltCnsk1rRDC5bR7PbS86yTIXFfrVGCGN3UDjeUz4ppN3lzb8sdyKJmNy1XPfsfJivc57CkdSFVMs5SrBE1EUVMFDjUOllH2dVMMyc48UPIbcYfk_LDeJM3LdOYP8QFm0gm-JQdDu1SORyyqgp3MyhtsLz-2WN7SmBijMEUu_6wajPEwYji2MHJleS_Wdhrs0Eq7_wwkh93BH7GLftqDVj9LKORiCBRqIigg6a33BnvjDmAIjUNvOj2Za4YzeyTa6MJP60Kn0bGLg</t>
  </si>
  <si>
    <t>PRESTAR SERVICIOS TÉCNICOS DE APOYO COMO AUXILIAR ADMINISTRATIVO PARA EL AREA DE FACTURACIÓN DEL SANATORIO DE AGUA DE DIOS E.S.E.</t>
  </si>
  <si>
    <t>O70</t>
  </si>
  <si>
    <t>https://www.contratos.gov.co/consultas/detalleProceso.do?numConstancia=21-4-11621393&amp;g-recaptcha-response=03AGdBq27vlr6b13afQqFEK8uJLasCdmuijp1MLDowrhH5FLt0sgeZQ0iAmDKkndKm3Dg4aEoqIWiclgxM1o3ycMRCxRoj_IzLR1_Z6N_CmZmyfzolDpD4pXz14gA8yKp9TCcN7O8-XDCaqDcpkQxK_hZTk8URYnvQN3XagNNm8rhwGufnMera3PVzJY3CeP9R0ylh8hVSwq92lA_6DBxUffcaDnks0MxbKsrxHAOjs2BURpXU6ZvsgIoFzKW_CsAgZWoeOEyieCA-iIZ46Cv8Ls2z944ydRuKBtE8lLMQxTy3N05_Sj7vieM51KNtOr38lkR-IFHXfOKjUTr_SmzTO6BO7hGmrMoCqvBWebGtMvPIN5qsYmuqu3ri9vQDsPPK6j23Le1nUVuAMbAyUTTpHrJBFZt_XKHiPm2ncEB4mWWYQmzzC2I5F59sqOvimBkgn5DYU0VNmWmdxJmMw1QyaN-zGrz6kktXfg</t>
  </si>
  <si>
    <t>https://www.contratos.gov.co/consultas/detalleProceso.do?numConstancia=21-4-11621488&amp;g-recaptcha-response=03AGdBq27XTLIoqGUib_KISVDYsL8kATco5T3Swam_JnGJFgGi3KH63qiA4I2E71oZXylVMilPkbi5qLv4-OH5RKarJsUYJnDyhX9nWNCyvOhvjQVy94ZuVhLtm92EaPCmPZx-_JGMTbKh9Ii5uswoVanl6EgxJ1P3OC9chwjwa9niUMSXgb4Phfqu-M7u2lwiVJ5CFQG4pbz2MwPcnfjmyQN8tGkDmRw5rDfffP1jVMLYfv7vorGylEW4v9HMxLw3FHoomM0a-jyX6Guc0EdBRdrT2oj8XZolqBj8r22Xqebr0mdPGB7mhHLWd_GkIpI7V5fT9u9N-Jzu3QVVovlTgXp6wDbq2itRHCFtxJOc9yg3dHkW6AFM1CVMM-mWgR6mH6mFSzvzZ43BqBATPX_Eee3Bk3Jhkt6qXmEr-XJMeLaAU-3p8R1BRjKXyDRBLe9trKO7x4HAHhE9ALgyoG6_1Abo3ay_-IoRYnoDOZyo9EFLGu9Xl7V7eFE</t>
  </si>
  <si>
    <t>https://www.contratos.gov.co/consultas/detalleProceso.do?numConstancia=21-4-11621579&amp;g-recaptcha-response=03AGdBq25ilGuorUuEBs3Do-9NHGVnPBDkYsnrLunGsyzRnMZtUiov7LA0PIU_8RS9BdEOe8Y9nP5awdeQk19GgPt1Bxnjxwfw1gC2-LjaaF-5ARiz_3194ebTyKhTrNyzWN2nepIRwMq8YBWNpv8yfurkLOCQ-kqEsksRlY5gpxYbaZQg2JDw7E-3aKz7bmUYDA280Bsbk2m21x4mPLPeyfuwaiH-V2qN1vq_aeOFfSIBYcastQ80O7jlbvUgfxQFHhDWXJre3npM8ivNc1XIzQkyV6PPBvm_LKDcE7TfM-fsV1Y5u70JWkilgRT_n4G_yoYAZrOXsc-hbaMorlxJmJlwI6UalKVVpY5JGng4LXGANIiss2_hoZYjx9AhG3yeKGxAxNb-PUWBF4O3MqqYg4KZlbpzCFdbwr0o3-0JSYXqg-HvCPbaH-HTzZNPKHyPyuC_zWYplEUK_aoKzxB4iN-ggvzJKBNq_dHKzIyer4DfDPkB9qS3wXk</t>
  </si>
  <si>
    <t>CRA 11 # 11-44 B.SIMON BOLIVAR</t>
  </si>
  <si>
    <t>carmoreno58@yahoo.es</t>
  </si>
  <si>
    <t>PRESTACION DE SERVICIOS DE MANTENIMIENTO PREVENTIVO Y CORRECTIVO PARA LOS VEHICULOS DEL PARQUE AUTOMOTOR Y AL MOTOR DE LAS PLANTAS ELECTRICAS CON SUS RESPECTIVOS REPUESTOS QUE SEAN REQUERIDOS POR EL SANATORIO DE AGUA DE DIOS E.S.E.</t>
  </si>
  <si>
    <t>O78</t>
  </si>
  <si>
    <t>https://www.contratos.gov.co/consultas/detalleProceso.do?numConstancia=21-4-11621651&amp;g-recaptcha-response=03AGdBq264vhlVOJQMBTuvoYlujzTMjSiagqCOE57pzqLlZIy3diYSwCSXWKuDGkoeufGqMtR2dgRZfNDGS5scfqBKCwD-vl5wXRbVv2vNH2ccCuk3mbNuno4Ndgny3KFjkZWWantgDxoL4W8RNaGZl26hNQ4TGD-nwJEfusDXm4rK3Pzv1hHmeY29flVNJuhD22FiQyBqHzh0q9vXtfH1KR12t_kkfJblujlhFsPN_PCSlBhJgBDiM1WrWzxNYW2vKyvQ7jhiiKtzUSE8k4WLI51Al6USs0dOyrtQk9M3gp08qiehuLk61ZqCPBOIAfAW-6F6orHNM-b4tKI9FpJFnL5PaT51MIchCKBcluxTZXtZ59T0WWCxLsK7EOlrNGRCHRJJhbVQ_TViE3XZ9jNBf37oP_83qHuAPJYhx_ynG8k0jhGtWqz-XAJ_hEstdN_NoU03QvSvjuLqO13e02DhoblzQCAneFDhiZYsiSYl0JJPv5LiSOGjT5o</t>
  </si>
  <si>
    <t>CALLE 17 # 9-24 B. SAN VICENTE</t>
  </si>
  <si>
    <t>claudiamip0306@gmail.com</t>
  </si>
  <si>
    <t>PRESTAR SERVICIOS DE APOYO LOGISTICO DE SONIDO Y PERIFONEO PARA EL DESARROLLO DE LOS EVENTOS ORGANIZADOS POR EL SANATORIO DE AGUA DE DIOS  E.S.E.</t>
  </si>
  <si>
    <t>O66</t>
  </si>
  <si>
    <t>LUIS EDURDO SILVA VERA</t>
  </si>
  <si>
    <t>https://www.contratos.gov.co/consultas/detalleProceso.do?numConstancia=21-4-11621776&amp;g-recaptcha-response=03AGdBq25YtlEw_xLAnMjbChbEFOBHyCkaTPwFYjgA-4n4CUgDqcDC1PEwg_SKqyYCB1G6oN1V_M1UIgNV5z-c-eFORw6EvowH6hc4B7a365onlAvE1lxC-uodrqTPOz02Hm9jC1aOPBYcQDyAPgEbN-ose88naV-3f2LwEg8KPtvwmj319q66r1nyxe186dTIVDpALap02Iu0HZEgtMaHm4K32X3HCb5dYEJOV0PgAvHvNH8EfQElbooRCx7v1XS5wSfprcmcZ8nJQQIptIPdI0cxFyQ0RBqB2HLdCqumD1PDm6HTafunRf0ySGBNmbtUQ8U8W51q4UMMos6sO4fDAroC0pWV2O3crr94-x95aJrIWTQbZxUPryEni-IU7ckUErZLmgRN5udGA_HM0iZvBsw3agkKLmgPogjBPndaWuf2prrwIBK0PDAqPTvK2N2Ee01ojhDeTGRd7xtprpsWXQ1lzBCbv6rWUA</t>
  </si>
  <si>
    <t>CRA 11A # 13-43 B. SOGAMOSO</t>
  </si>
  <si>
    <t>plumasjaimemolina@yahoo.es</t>
  </si>
  <si>
    <t>JAIME MOLINA GARZON</t>
  </si>
  <si>
    <t>PRESTAR SERVICIOS DE COMUNICACIÓN ESCRITA Y RADIAL PARA APOYAR Y DAR CUMPLIMENTO DEL PLAN DE SALUD PUBLICA DE INTERVENCIONES COLECTIVAS ENTRE OTRAS.</t>
  </si>
  <si>
    <t>https://www.contratos.gov.co/consultas/detalleProceso.do?numConstancia=21-4-11621862&amp;g-recaptcha-response=03AGdBq24EZwmxSg-dbHDxYjMORoJIPMG3HTsNg_yBz7Yc3PupPTAWo704YzAESpkAtj-0KU8ceMQZSf3rMtup8AwJinBQx4XrW2u0KOcBv2fayO9CCo1VtDKVx1dDRX5Z2UnyzQPUuzKw3HPz5cQP00cD7b5bi5BFZ23akpR5q64n8QGt5z6k4-Ml7HFcy5_Go_QDPs18B1iFM_w4sbaTtRGhsSzeOoAqqAWjvPmrRYi20SDxaFPhS-3g9myPSpAOtecHQRkwLZssjK39g39zk00CYILb5QOncwMT28gtCMABx4i_4MQEZ1GQrpLwZz1N5g-JFtMjCbLhS7Ce31n0EANdzaROY-b6fth4XyAbE_W5tKvFWExJ2n2SYhWAlwcPs9753ttf4THEwbQrrBskQZNb9UAlOggyu5_r42XmOEAbHzLeq2r5k_YqXa9YcuCeYb0EidIoeMqCaJ7GNGk_q_lqdXdquPviMCSeuUX1hF23nygTFcwmQI4</t>
  </si>
  <si>
    <t xml:space="preserve">FAMISANAR/PORVENIR </t>
  </si>
  <si>
    <t>NEXALTROL SAS</t>
  </si>
  <si>
    <t>gerencia@nexatrol.com</t>
  </si>
  <si>
    <t>PRESTAR SERVICIOS DE MANTENIMEINTO CORRECTIVO PARA EL EQUIPO AUTOCLAVE STERILOF 150, INCLUIDA PROGRAMACION, INSTALACION, SUMINISTRO DE REPUESTOS TOUCH DE LA PANTALLA Y EN SENSOR DE NIVEL Z11 DEL CALDERIN DEL SANATORIO DE AGUA DE DIOS E.S.E.</t>
  </si>
  <si>
    <t>CRA 98#2-44 TORRES 6 APTO 106 BOGOTA</t>
  </si>
  <si>
    <t>PRESTAR SERVICIOS DE TECNICO EN SISTEMAS DEL PROYECTO  "FORTALECER LA INVESTIGACION DE SINTOMATICOS DE PIEL Y SISTEMA NERVIOSO PERIFERICO EN CONVIVIENTES DE PACIENTES HANSEN DEL SANATORIO DE AGUA DE DIOS E.S.E A NIVEL NACIONAL"</t>
  </si>
  <si>
    <t>3 PAGOS DE $4.750.000 MAS $1.000.000PARA  DESPLAZAMIENTOS</t>
  </si>
  <si>
    <t>CALLE 59 # 3A-24 APTO 701 BOGOTA</t>
  </si>
  <si>
    <t>nebutec@hotmail.com</t>
  </si>
  <si>
    <t>ALBERTO OREJUELA VARELA-NEBUTEC</t>
  </si>
  <si>
    <t>PRESTAR SERVICIOS PARA REALIZAR EL PROCESO DE FUMIGACION, LIMPIEZA Y DESINFECCION DE LOS FONDOS DOCUMENTALES, ARCHIVOS DE GESTION, ARCHIVO CENTRAL Y ARCHIVO DE HISTORIAS CLINICAS DEL SANATORIO DE AGUA DE DIOS E.S.E.</t>
  </si>
  <si>
    <t>CRA 120A#73A-31 APTO 2 UNIR 2</t>
  </si>
  <si>
    <t>pili_p19@hotmail.com</t>
  </si>
  <si>
    <t>PATRICIA DEL PILAR PORRAS NAVA</t>
  </si>
  <si>
    <t>PRESTAR SERVICIOS TECNICOS Y PERSONALES DE APOYO COMO AUXILIAR ADMINISTRATIVO, DIGITADOR EN VACUNACION EN EL SANATORIODE AGUA DE DIOS E.S.E.</t>
  </si>
  <si>
    <t xml:space="preserve">calle 17#5-10 Peñalisa </t>
  </si>
  <si>
    <t>betogarciam@yahoo.com</t>
  </si>
  <si>
    <t>LUIS HUMBERTO GARCIA MOLINA</t>
  </si>
  <si>
    <t>PRESTAR SERVICIOS DE APOYO COMO TECNOLOGO DE RADIOLOGIA EN EL SERVICIO DE RADIOLOGIA  E IMÁGENES DIAGNOSTICAS BAJA COMPLEJIDAD DEL SANATORIO DE AGUA DE DIOS E.S.E.</t>
  </si>
  <si>
    <t>https://www.contratos.gov.co/consultas/detalleProceso.do?numConstancia=21-4-11664273&amp;g-recaptcha-response=03AGdBq27MFLP03HChqto2fqEp7YddqZN3EjymKN87i8qyPkgxRtZN2D02I4iPVSoJkXWuFoEVgQjs3kdKYa-Cs4HzeL5TGkZUGwrjLt9ArNrVJIz6ZU_YAxtC0mVY5x5bpTvj-t_RirnPvPytcOd00pPt_JqMRxkRA6eydwglgG_xCM74YpOHU95UmfDeZA_vsry06ZF5joemvqtBbg3u9YFcbJwN8KkfpZLUfW4R0tAHZgDrC4baUNl_RWC3vWmnSouQ4stEoNP_WFxdbQW0VQmDL0kEsKU7d-6jeFcU9glLlV3Tj9ITJ1ukZwqLJ_AON-9A1hQNQ_tRRlAgVz2VEuMu9hM-2KJ-ubfTZwG5KSWlAD0NlSP6c5Y47seZojPsUTpTEdM8tU7AZAS62umLA9Qni4FqZqQnKojTMYw6I7dTU_jmJZmlAFBlGORB1fcTCD5tjt528CkXLL8AGci1tXMlC1iO1rD1wQ</t>
  </si>
  <si>
    <t>https://www.contratos.gov.co/consultas/detalleProceso.do?numConstancia=21-4-11664582&amp;g-recaptcha-response=03AGdBq24jKKYDbc2c9Q0UhJUf0MI3jQoWpT_JCPtKVYSFjDz2VHuo3OcGb6WwlA26SnpxZNj8Co7Io6KIjEhf1xAbGjd0e5ZnaCEoIKrgPNFx5mf9hMfQuOBkuw3qwHwti1vhLF17gEjWAFNz-UHJ6Cr8Hhc8eEf_BAkGsUXo2UTWjCD0K3DagAs4lxJ7EtUDj0ac0qJzhj4BzYq1Hq6vsjg_JR0wfmqH71MWFHD96YfmLzV3nL4cFs5jHGvbyktoLDxJJ8FPIeig-9htaJIfp2GSMxfFJrjWEpjRiZZOMayhsojBjFS7J57i49JfpJUijGuraIbn1QV4b9X0gFxNfLoCQUhy8G86Jmot7lWSm-o7eVczk_IhyaLPOeaf3EgfSHHfLOCG2PvCJJDCuCJlL-wgtzjnkFB80y1DAOQTf870ztMKPtiqmIBKYR2T8U3kfHTH4bCpbvWjwwleTU1PmKHtdxzflM3xIMVHC_Zv3BBXtQrPs9FO6jI</t>
  </si>
  <si>
    <t>https://www.contratos.gov.co/consultas/detalleProceso.do?numConstancia=21-4-11675200&amp;g-recaptcha-response=03AGdBq251mTHzTXiz0Hpvh4tsVClJyVJaulCSp2PscKXGoP0AmSLJ5jwftcEV7e1_EAViGo94jVYouwGiN2o_yITsqOlMGHKpv2ucqgVmFY6TJIyyCeHuZPzO1Fy5CgcnZ3nPVc0D-tRdk-8EITFBPSa9GC1i7p2HmIlP4VCCjb4Gzed0V8DzKDr7_3KfQDstVLm8fko8Ck2rV5gcT7iUZ3jxMs6Y7Ya4h3SEjnPk5RCGZSZpNtztqTHWrKXmp02hs63f6O5DI5DMsffddeJKNCvp0NnMF-7oVVQtcac3VKKEycRDqUgWStnBTvJw8XNAfZEX-xR0t1Y_qco_42Zpc1VoKoULfcaui7Pzzr9u5oc7D2S2cryNwD9ydwIQ-r9icRQ7YUK_gZsisEGFIMfWdusCGBYZNzCkdgs6oJZyNlu_B5FaZwM12PVV8k7b__3xix16idj-xxOEfoDWn9-VmCj_impFBtkLjbN-ivLU1bnLYO4TZ_j14LM</t>
  </si>
  <si>
    <t>https://www.contratos.gov.co/consultas/detalleProceso.do?numConstancia=21-4-11699369&amp;g-recaptcha-response=03AGdBq26bmwSFiUEVwiQd4ytptkzBGJn9nBr8ayGHa9GwF8BY2-9Xt0OzVUqPDvcXj5FjEot3S5oPkcjgCijQfmSKSMmx7yZVxUA7Yw5ab6uPDbSNMgr-T7KpE2J88ag9_oX5xWgJ-k2L3qe2d4QJhM_CcW1HQNcqBvQbhmQw0vyKtBM8CvrSyY2bRFowsBsbm6r6tuEoaS-d5DAH6HYeYEXx7B8Did83kXxps0bGq4VN3VvsB7pAaO3rxijfdSC_jpIo2cvN1OzXaynbo09mmEWfAcKaayKzdvqmhg8btokxbm2FUE02pFN3pQ1WDJtUKA0Uj8FjcewaQKifb8Lrq8-HaxrshmHoMl3ghPhO5T_fbrZq2X_8lFPVAqkBkJ6kjFf77CMX6oama3udJmXOs6YbVtQRcy8KI321OwkbqHgLexwKtFCghpCAal_IRtTubd_O9g-Tw-_PysCMAWrhf4t6nodTYhWAAf_kGtyCSzyRzGcGwbGukaQ</t>
  </si>
  <si>
    <t>https://www.contratos.gov.co/consultas/detalleProceso.do?numConstancia=21-4-11699226&amp;g-recaptcha-response=03AGdBq26bC7tlaLkWs9gjku7p8pJYD9TVTQYCYy566ypW8V9a3OW81P_17oiwe6ApbUlzVS6ublRdjAY7ryhDiQxm8uOcgucMMppVbNI0xhtbsxKGd0AYfBL3egKV_vhAx5oclcnarcvXrFVfcPqlAp61fsUNE0cCPVg_Wb4trgh5v6ZzxLFDjEpwLZR0hnCdEAGik6Guu9kUdK3sg0OhGKVatWnZ9rriDtM7nj_YevlvKFETSfxeSv34tstdQDhGeHu-EWvNF8tJFx2ufAvDKyWTkP6h4KtW46_qHAqi4f_ttUccAT_dyQKiODeLebskZ2l8kMSSc9VQDe9aTEoJGzlnxUSPEuUGVrOWtDzGiBFpCK5TzQ3slwCt_ZPuu5leKObchfaKXJacQo_vjsHPwnlOJDVlDubCCeZTbukSvrp0V4E0UMIYLpvnsZy7epIiGKrjS33w4p2RsOe-FDrUoL6FfkAqxB_hUBEj2MelBLnge9ikTEPD3xs</t>
  </si>
  <si>
    <t>https://www.contratos.gov.co/consultas/detalleProceso.do?numConstancia=21-4-11699590&amp;g-recaptcha-response=03AGdBq26qmaQeBR4toazG7H6O97A8ijqCHHRGXsxBCQadH7236tMoX86W6vHs-9NEvLWGtiDmd2rOeZEDaNGzNmzwLwG08PWN7DarqwDUOJKmYPBrTbi7G3G6aKgqFRjLMqRx5z5mtvOXg3C8iBMdkh3x6FtWNZJP63Y44qgLruOv10iO90H1Ziro-mvE2VHX-IZ1eAJOX3XQRXPHZUtCOtsyxgd9Ql6VEwzZIW3tQqbzMPA488cTZgyJu9wX2-hBQJdFtwlQR99lnZYoNULCj3ze5pGbGMFs9q7-h2FpzfrZjsGS-b7joP9tnh7xztKRyRsAm0VhjYNDWAD6le94_1Y1vNIpJe3-X0zhJY5LPialS5OIytB9_z3AKB-EygahSLtdu0do9VEqqBDirWAMq0JSvLyZ61mBfyB2KINddqxV-GLw6C1MGfeaelC07mw7pQoqGCNGjlPPTAAPExXPwKIjJx0dDV977w</t>
  </si>
  <si>
    <t>31/12/2020, 31/01/2021, 28/02/2021</t>
  </si>
  <si>
    <t>EDISON JAVIER GARCIA VILLANUEVA</t>
  </si>
  <si>
    <t>MZ C CASA 10 ETP IV VILLA ALEXANDER GIRARDOT</t>
  </si>
  <si>
    <t>airefresh_girardot.com</t>
  </si>
  <si>
    <t>ciber_recarga@hotmail.com</t>
  </si>
  <si>
    <t>CRA 12 # 22-02 B. SUCRE Girardot</t>
  </si>
  <si>
    <t>CAROL ANDREA VARGAS MAYORGA</t>
  </si>
  <si>
    <t>PRESTAR SERVICIOS DE RECARGA DE TONER PARA LAS IMPRESORAS LASERJET DE LAS DIFERENTES OFICINAS, SERVICIOS Y7O DEPENDENCIAS DEL  SANATORIO DE AGUA DE DIOS E.S.E.</t>
  </si>
  <si>
    <t>Cra 8 No. 14-17 Agua de Dios</t>
  </si>
  <si>
    <t>diyermanvampi@gmail.com</t>
  </si>
  <si>
    <t>DIYERMAN ECHEVERRY HOMEZ</t>
  </si>
  <si>
    <t>NUEVA EPS/PROTECCION</t>
  </si>
  <si>
    <t>ECOOPSOS/PORVENIR</t>
  </si>
  <si>
    <t>CRA 5#15-30 B.ALTO DE LA CRUZ</t>
  </si>
  <si>
    <t>derly0823aya@gmail.com</t>
  </si>
  <si>
    <t>DERLY MILENA AYA SALAZAR</t>
  </si>
  <si>
    <t>PRESTAR SERVICIOS DE APOYO PROFESIONAL EN BACTERIOLOGIA EN EL LABORATORIO CLINICO DEL SANATORIO DE AGUA DE DIOS E.S.E.</t>
  </si>
  <si>
    <t>HUMBERTO LIBARDO ACOSTA VALLEJO</t>
  </si>
  <si>
    <t xml:space="preserve">DIANA MONTOYA </t>
  </si>
  <si>
    <t>EDGAR GAMBOA MUR</t>
  </si>
  <si>
    <t>YENNY PAOLA BETANCOURT ROJAS</t>
  </si>
  <si>
    <t>yenybetancourt@hotmail.com</t>
  </si>
  <si>
    <t>Calle 45#6-58 apto 603 Bogotá</t>
  </si>
  <si>
    <t>PRESTAR SERVICIOS PROFESIONALES COMO ASESOR JURIDICO Y DEFENSA JUDICIAL PARA EL SANATORIO DE AGUA DE DIOS E.S.E</t>
  </si>
  <si>
    <t>O99</t>
  </si>
  <si>
    <t>O95</t>
  </si>
  <si>
    <t>O96</t>
  </si>
  <si>
    <t>O91</t>
  </si>
  <si>
    <t>PRESTAR SERVICIOS PROFESIONALES DE APOYO AL PROCESO DE GESTION TECNOLOGICA TICS DEL SANANTORIO DE AGUA DE DIOS E.S.E.</t>
  </si>
  <si>
    <t>O89</t>
  </si>
  <si>
    <t>O97</t>
  </si>
  <si>
    <t>O93</t>
  </si>
  <si>
    <t>O94</t>
  </si>
  <si>
    <t>O92</t>
  </si>
  <si>
    <t>VILLAS DE GUADALQUIVIR CASA 10 MZ 2</t>
  </si>
  <si>
    <t>acohum@hotmail.com</t>
  </si>
  <si>
    <t>PRESTAR SERVICIOS COMO TECNOLOGO DE APOYO A LA GESTION TECNOLOGICA DEL SANATORIO DE AGUA DE DIOS E.S.E.</t>
  </si>
  <si>
    <t>PRESTAR SERVICIOS DE FOTOCOPIADORAS MULTIFUNCIONALES EN BLANCO Y NEGRO PARA LAS DEPENDENCIAS DE FACTURACIÓN, VENTANILLA UNICA Y ARCHIVO CENTRAL DEL SANATORIO DE AGUA DE DIOS E.S.E.</t>
  </si>
  <si>
    <t>PRESTAR SERVICIOS DE MANTENIMEINTO PREVENTIVO Y CORRECTIVO DE LOS AIRES ACONDICIONADOS, EQUIPOS DE REFRIGERACION DEL SANATORIO DE AGUA DE DIOS  E.S.E.</t>
  </si>
  <si>
    <t>MARIA TERESA RINCON</t>
  </si>
  <si>
    <t>Cra 14#13-70B B. La Estación</t>
  </si>
  <si>
    <t>CDA LA ESTACION CENTRO DIAGNOSTICO AUTOMOTOR</t>
  </si>
  <si>
    <t>KAREN DARWIN PARDO RAMIREZ</t>
  </si>
  <si>
    <t>cdaestacion@hotmail.com</t>
  </si>
  <si>
    <t>PRESTAR SERVICIOS DE REVISION TECNICO MECANICA A LOS VEHICULOS DEL PARQUE AUTOMOTOR DEL SANATORIO DE AGUA DE DIOS E.S.E.</t>
  </si>
  <si>
    <t>CONTRATAR SERVICIOS DE LECTURA E INTERPRETACION DE RADIOGRAFIAS Y ELECTROCARDIOGRAMAS EN LA MODALIDAD DE TELEMEDICINA, A LOS PACIENTES DEL SANATORIO DE AGUA DE DIOS E.S.E.</t>
  </si>
  <si>
    <t>Diagonal 4#6-37 Nilo</t>
  </si>
  <si>
    <t>firemanhousecolombia@gmail.com</t>
  </si>
  <si>
    <t>FIREMAN HOUSE SAS</t>
  </si>
  <si>
    <t>PRESTAR SERVICIOS DE CARGA Y MANTENIMIENTO DE EXTINTORES DEL SANATORIO DE AGUA DE DIOS E.S.E.</t>
  </si>
  <si>
    <t>CARRERA 6 # 11 - 37 CASA CALLE HONDA</t>
  </si>
  <si>
    <t>FAMISANAR</t>
  </si>
  <si>
    <t>PRESTAR SERVICIOS TECNICOS DE APOYO EN LA REALIZACIÓN DE ACTIVIDADES DE AUXILIAR DE FARMACIA EN EL SANATORIO DE AGUA DE DIOS E.S.E.</t>
  </si>
  <si>
    <t>B05010200820</t>
  </si>
  <si>
    <t>JOSE GUILLERMO TRUJILLO</t>
  </si>
  <si>
    <t>PRESTAR SERVICIOS TECNICOS DE APOYO COMO AUXILIAR DE FACTURACIÓN DE FARMACIA DEL SANATORIO DE AGUA DE DIOS E.S.E.</t>
  </si>
  <si>
    <t>CARRERA 9 # 35 - 13 B/ Rosa Blanca</t>
  </si>
  <si>
    <t>fernandaruiz9711@hotmail.com</t>
  </si>
  <si>
    <t>ROSA FERNANDA DIAZ RUIZ</t>
  </si>
  <si>
    <t>PRESTAR SERVICIOS PROFESIONALES DE APOYO EN LA REALIZACION DE ACTIVIDADES DE ENFERMERIA EN EL SANATORIO DE AGUA DE DIOS E.S.E.</t>
  </si>
  <si>
    <t>B05010200920</t>
  </si>
  <si>
    <t>PRESTAR SERVICIOS PROFESIONALES PARA REALIZAR VALORACIONES Y EXAMENES MEDICOS OCUPACIONALES, DE INGRESO, EGRESO Y OTROS, A LOS EMPLEADOS QUE SEAN ENVIADOS POR EL SANATORIO DE AGUA DE DIOS E.S.E.</t>
  </si>
  <si>
    <t>ASSOMET ASESORES S.A.S.</t>
  </si>
  <si>
    <t>CARRERA 7 N° 20 - 10 EDIF. SOLARIUM PISO 2 B/ GRANADA</t>
  </si>
  <si>
    <t>assometsas@gmail.com</t>
  </si>
  <si>
    <t>SALUD TOTAL/COLPENSIONES</t>
  </si>
  <si>
    <t>A02020200920</t>
  </si>
  <si>
    <t>30.09.44.106</t>
  </si>
  <si>
    <t>30.09.44.107</t>
  </si>
  <si>
    <t>30.09.44.108</t>
  </si>
  <si>
    <t>CARRERA 2 C # 6 - 02 APTO 404 TORRE 9 ALTOS DE GUALI 2 ETAPA 5</t>
  </si>
  <si>
    <t>30.09.44.109</t>
  </si>
  <si>
    <t>PRESTAR SERVICIOS DE AUXILIAR EN ENFERMERÍA  DEL PROYECTO “FORTALECER LA INVESTIGACIÓN DE SINTOMÁTICOS DE PIEL Y SISTEMA NERVIOSO PERIFÉRICO EN CONVIVIENTES DE PACIENTES HANSEN DEL SANATORIO DE AGUA DE DIOS A NIVEL NACIONAL E.S.E.”</t>
  </si>
  <si>
    <t>D19010300210</t>
  </si>
  <si>
    <t>CALLE 16 # 11 A 89</t>
  </si>
  <si>
    <t>con.y2552@hotmail.com</t>
  </si>
  <si>
    <t>FAMISANAR/ PORVENIR</t>
  </si>
  <si>
    <t>30.09.44.110</t>
  </si>
  <si>
    <t>PRESTAR SERVICIOS DE AUXILIAR EN ENFERMERÍA  DEL PROYECTO “FORTALECER LA INVESTIGACIÓN DE SINTOMÁTICOS DE PIEL Y SISTEMA NERVIOSO PERIFÉRICO EN CONVIVIENTES DE PACIENTES HANSEN DEL SANATORIO DE AGUA DE DIOS E.S.E. A NIVEL NACIONAL.”</t>
  </si>
  <si>
    <t>30.09.44.111</t>
  </si>
  <si>
    <t>CALLE 19 N° 10 – 23 FUNZA - CUNDINAMARCA</t>
  </si>
  <si>
    <t>lauanver@gmail.com</t>
  </si>
  <si>
    <t>FAMISANAR/ COLFONDOS</t>
  </si>
  <si>
    <t>30.09.44.112</t>
  </si>
  <si>
    <t xml:space="preserve">DEISY ADRIANA PRIETO GUTIERREZ </t>
  </si>
  <si>
    <t>PRESTAR SERVICIOS DE AUXILIAR EN ENFERMERÍA DEL PROYECTO “FORTALECER LA INVESTIGACIÓN DE SINTOMÁTICOS DE PIEL Y SISTEMA NERVIOSO PERIFÉRICO EN CONVIVIENTES DE PACIENTES HANSEN DEL SANATORIO DE AGUA DE DIOS E.S.E. A NIVEL NACIONAL.”</t>
  </si>
  <si>
    <t>CRA 8 A # 4 - 32 PUERTO LLERAS</t>
  </si>
  <si>
    <t>MEDIMAS/ COLPENSIONES</t>
  </si>
  <si>
    <t>30.09.44.113</t>
  </si>
  <si>
    <r>
      <t>DIANA MILENA LOZANO CARVAJAL -</t>
    </r>
    <r>
      <rPr>
        <b/>
        <sz val="11"/>
        <color indexed="8"/>
        <rFont val="Calibri"/>
        <family val="2"/>
        <scheme val="minor"/>
      </rPr>
      <t xml:space="preserve"> NO SE PERFECCIONÓ</t>
    </r>
  </si>
  <si>
    <t>PRESTAR SERVICIOS DE AUXILIAR EN ENFERMERIA DEL PROYECTO "FORTALECER LA INVESTIGACION DE SINTOMATICOS DE PIEL Y SISTEMA NERVIOSO PERIFERICO  EN CONVIVIENTES DE PACIENTES HANSEN DEL SANATORIO DE AGUA DE DIOS A NIVEL NACIONAL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</si>
</sst>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4" formatCode="_-&quot;$&quot;\ * #,##0.00_-;\-&quot;$&quot;\ * #,##0.00_-;_-&quot;$&quot;\ * &quot;-&quot;??_-;_-@_-"/>
    <numFmt numFmtId="164" formatCode="yyyy/mm/dd"/>
    <numFmt numFmtId="165" formatCode="_-&quot;$&quot;\ * #,##0_-;\-&quot;$&quot;\ * #,##0_-;_-&quot;$&quot;\ * &quot;-&quot;??_-;_-@_-"/>
    <numFmt numFmtId="166" formatCode="&quot;$&quot;\ #,##0"/>
  </numFmts>
  <fonts count="16" x14ac:knownFonts="1">
    <font>
      <sz val="11"/>
      <color indexed="8"/>
      <name val="Calibri"/>
      <family val="2"/>
      <scheme val="minor"/>
    </font>
    <font>
      <sz val="9"/>
      <color indexed="81"/>
      <name val="Tahoma"/>
      <family val="2"/>
    </font>
    <font>
      <b/>
      <sz val="9"/>
      <color indexed="81"/>
      <name val="Tahoma"/>
      <family val="2"/>
    </font>
    <font>
      <sz val="8"/>
      <name val="Calibri"/>
      <family val="2"/>
      <scheme val="minor"/>
    </font>
    <font>
      <sz val="10"/>
      <name val="Arial"/>
      <family val="2"/>
    </font>
    <font>
      <b/>
      <sz val="11"/>
      <color indexed="8"/>
      <name val="Calibri"/>
      <family val="2"/>
      <scheme val="minor"/>
    </font>
    <font>
      <b/>
      <sz val="11"/>
      <color indexed="9"/>
      <name val="Calibri"/>
      <family val="2"/>
      <scheme val="minor"/>
    </font>
    <font>
      <sz val="11"/>
      <name val="Calibri"/>
      <family val="2"/>
      <scheme val="minor"/>
    </font>
    <font>
      <sz val="11"/>
      <color rgb="FF000000"/>
      <name val="Calibri"/>
      <family val="2"/>
      <scheme val="minor"/>
    </font>
    <font>
      <sz val="8"/>
      <color indexed="8"/>
      <name val="Calibri"/>
      <family val="2"/>
      <scheme val="minor"/>
    </font>
    <font>
      <u/>
      <sz val="11"/>
      <color theme="10"/>
      <name val="Calibri"/>
      <family val="2"/>
      <scheme val="minor"/>
    </font>
    <font>
      <b/>
      <sz val="22"/>
      <color indexed="8"/>
      <name val="Calibri"/>
      <family val="2"/>
      <scheme val="minor"/>
    </font>
    <font>
      <sz val="10"/>
      <color indexed="8"/>
      <name val="Calibri"/>
      <family val="2"/>
      <scheme val="minor"/>
    </font>
    <font>
      <sz val="11"/>
      <color indexed="8"/>
      <name val="Calibri"/>
      <family val="2"/>
      <scheme val="minor"/>
    </font>
    <font>
      <sz val="12"/>
      <color indexed="8"/>
      <name val="Calibri"/>
      <family val="2"/>
      <scheme val="minor"/>
    </font>
    <font>
      <sz val="11.5"/>
      <color indexed="8"/>
      <name val="Calibri"/>
      <family val="2"/>
      <scheme val="minor"/>
    </font>
  </fonts>
  <fills count="9">
    <fill>
      <patternFill patternType="none"/>
    </fill>
    <fill>
      <patternFill patternType="gray125"/>
    </fill>
    <fill>
      <patternFill patternType="solid">
        <fgColor indexed="54"/>
      </patternFill>
    </fill>
    <fill>
      <patternFill patternType="solid">
        <fgColor rgb="FFFFFF00"/>
        <bgColor indexed="64"/>
      </patternFill>
    </fill>
    <fill>
      <patternFill patternType="solid">
        <fgColor rgb="FF99FFCC"/>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92D050"/>
        <bgColor indexed="64"/>
      </patternFill>
    </fill>
  </fills>
  <borders count="7">
    <border>
      <left/>
      <right/>
      <top/>
      <bottom/>
      <diagonal/>
    </border>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4" fillId="0" borderId="1"/>
    <xf numFmtId="0" fontId="10" fillId="0" borderId="0" applyNumberFormat="0" applyFill="0" applyBorder="0" applyAlignment="0" applyProtection="0"/>
    <xf numFmtId="42" fontId="13" fillId="0" borderId="0" applyFont="0" applyFill="0" applyBorder="0" applyAlignment="0" applyProtection="0"/>
    <xf numFmtId="44" fontId="13" fillId="0" borderId="0" applyFont="0" applyFill="0" applyBorder="0" applyAlignment="0" applyProtection="0"/>
  </cellStyleXfs>
  <cellXfs count="461">
    <xf numFmtId="0" fontId="0" fillId="0" borderId="0" xfId="0"/>
    <xf numFmtId="0" fontId="0" fillId="0" borderId="0" xfId="0" applyFont="1"/>
    <xf numFmtId="0" fontId="0" fillId="0" borderId="0" xfId="0" applyFont="1" applyAlignment="1">
      <alignment horizontal="center"/>
    </xf>
    <xf numFmtId="14" fontId="0" fillId="0" borderId="0" xfId="0" applyNumberFormat="1" applyFont="1"/>
    <xf numFmtId="0" fontId="5" fillId="0" borderId="0" xfId="0" applyFont="1" applyAlignment="1">
      <alignment horizontal="left"/>
    </xf>
    <xf numFmtId="0" fontId="5" fillId="0" borderId="0" xfId="0" applyFont="1"/>
    <xf numFmtId="0" fontId="0" fillId="0" borderId="0" xfId="0" applyFont="1" applyAlignment="1">
      <alignment wrapText="1"/>
    </xf>
    <xf numFmtId="3" fontId="0" fillId="0" borderId="0" xfId="0" applyNumberFormat="1" applyFont="1" applyAlignment="1"/>
    <xf numFmtId="0" fontId="0" fillId="0" borderId="0" xfId="0" applyFont="1" applyAlignment="1">
      <alignment horizontal="right"/>
    </xf>
    <xf numFmtId="14" fontId="0" fillId="0" borderId="0" xfId="0" applyNumberFormat="1" applyFont="1" applyAlignment="1">
      <alignment horizontal="center"/>
    </xf>
    <xf numFmtId="0" fontId="0" fillId="0" borderId="0" xfId="0" applyFont="1" applyAlignment="1">
      <alignment horizontal="center" vertical="center"/>
    </xf>
    <xf numFmtId="0" fontId="0" fillId="0" borderId="0" xfId="0" applyFont="1" applyAlignment="1">
      <alignment horizontal="left"/>
    </xf>
    <xf numFmtId="0" fontId="6" fillId="2" borderId="5" xfId="0" applyFont="1" applyFill="1" applyBorder="1" applyAlignment="1">
      <alignment horizontal="center" vertical="center" wrapText="1"/>
    </xf>
    <xf numFmtId="14" fontId="6" fillId="2" borderId="5" xfId="0" applyNumberFormat="1" applyFont="1" applyFill="1" applyBorder="1" applyAlignment="1">
      <alignment horizontal="center" vertical="center" wrapText="1"/>
    </xf>
    <xf numFmtId="0" fontId="6" fillId="2" borderId="5" xfId="0" applyFont="1" applyFill="1" applyBorder="1" applyAlignment="1">
      <alignment horizontal="left" vertical="center" wrapText="1"/>
    </xf>
    <xf numFmtId="3" fontId="6" fillId="2" borderId="5" xfId="0" applyNumberFormat="1" applyFont="1" applyFill="1" applyBorder="1" applyAlignment="1">
      <alignment horizontal="center" vertical="center" wrapText="1"/>
    </xf>
    <xf numFmtId="0" fontId="6" fillId="2" borderId="5" xfId="0" applyFont="1" applyFill="1" applyBorder="1" applyAlignment="1">
      <alignment horizontal="center" vertical="center"/>
    </xf>
    <xf numFmtId="0" fontId="0" fillId="0" borderId="5" xfId="0" applyFont="1" applyFill="1" applyBorder="1" applyAlignment="1">
      <alignment horizontal="center"/>
    </xf>
    <xf numFmtId="0" fontId="0" fillId="0" borderId="5" xfId="0" applyFont="1" applyFill="1" applyBorder="1" applyAlignment="1" applyProtection="1">
      <alignment horizontal="center" vertical="center"/>
      <protection locked="0"/>
    </xf>
    <xf numFmtId="14" fontId="0" fillId="0" borderId="5" xfId="0" applyNumberFormat="1" applyFont="1" applyFill="1" applyBorder="1" applyAlignment="1" applyProtection="1">
      <alignment vertical="center"/>
      <protection locked="0"/>
    </xf>
    <xf numFmtId="0" fontId="0" fillId="0" borderId="5" xfId="0" applyFont="1" applyFill="1" applyBorder="1" applyAlignment="1" applyProtection="1">
      <alignment horizontal="left" vertical="center"/>
      <protection locked="0"/>
    </xf>
    <xf numFmtId="0" fontId="0" fillId="0" borderId="5" xfId="0" applyFont="1" applyFill="1" applyBorder="1" applyAlignment="1" applyProtection="1">
      <alignment vertical="center"/>
      <protection locked="0"/>
    </xf>
    <xf numFmtId="0" fontId="0" fillId="0" borderId="5" xfId="0" applyFont="1" applyFill="1" applyBorder="1" applyAlignment="1" applyProtection="1">
      <alignment vertical="center" wrapText="1"/>
      <protection locked="0"/>
    </xf>
    <xf numFmtId="3" fontId="0" fillId="0" borderId="5" xfId="0" applyNumberFormat="1" applyFont="1" applyBorder="1" applyAlignment="1">
      <alignment horizontal="right" wrapText="1"/>
    </xf>
    <xf numFmtId="3" fontId="0" fillId="0" borderId="5" xfId="0" applyNumberFormat="1" applyFont="1" applyFill="1" applyBorder="1" applyAlignment="1" applyProtection="1">
      <alignment vertical="center"/>
      <protection locked="0"/>
    </xf>
    <xf numFmtId="14" fontId="0" fillId="0" borderId="5" xfId="0" applyNumberFormat="1" applyFont="1" applyFill="1" applyBorder="1" applyAlignment="1" applyProtection="1">
      <alignment horizontal="center" vertical="center"/>
      <protection locked="0"/>
    </xf>
    <xf numFmtId="164" fontId="0" fillId="0" borderId="5" xfId="0" applyNumberFormat="1" applyFont="1" applyFill="1" applyBorder="1" applyAlignment="1" applyProtection="1">
      <alignment vertical="center"/>
      <protection locked="0"/>
    </xf>
    <xf numFmtId="0" fontId="0" fillId="0" borderId="5" xfId="0" applyFont="1" applyFill="1" applyBorder="1"/>
    <xf numFmtId="164" fontId="0" fillId="0" borderId="5" xfId="0" applyNumberFormat="1" applyFont="1" applyFill="1" applyBorder="1"/>
    <xf numFmtId="0" fontId="0" fillId="0" borderId="5" xfId="0" applyFont="1" applyFill="1" applyBorder="1" applyAlignment="1">
      <alignment horizontal="right" wrapText="1"/>
    </xf>
    <xf numFmtId="0" fontId="0" fillId="0" borderId="5" xfId="0" applyFont="1" applyFill="1" applyBorder="1" applyAlignment="1">
      <alignment horizontal="center" vertical="center"/>
    </xf>
    <xf numFmtId="0" fontId="0" fillId="0" borderId="0" xfId="0" applyFont="1" applyFill="1"/>
    <xf numFmtId="0" fontId="0" fillId="0" borderId="5" xfId="0" applyFont="1" applyFill="1" applyBorder="1" applyAlignment="1" applyProtection="1">
      <alignment horizontal="right" vertical="center"/>
      <protection locked="0"/>
    </xf>
    <xf numFmtId="0" fontId="0" fillId="0" borderId="5" xfId="0" applyFont="1" applyFill="1" applyBorder="1" applyAlignment="1" applyProtection="1">
      <alignment horizontal="left" vertical="center" wrapText="1"/>
      <protection locked="0"/>
    </xf>
    <xf numFmtId="0" fontId="0" fillId="0" borderId="5" xfId="0" applyFont="1" applyFill="1" applyBorder="1" applyAlignment="1">
      <alignment vertical="center" wrapText="1"/>
    </xf>
    <xf numFmtId="0" fontId="0" fillId="0" borderId="5" xfId="0" applyFont="1" applyFill="1" applyBorder="1" applyAlignment="1">
      <alignment wrapText="1"/>
    </xf>
    <xf numFmtId="3" fontId="0" fillId="0" borderId="5" xfId="0" applyNumberFormat="1" applyFont="1" applyFill="1" applyBorder="1"/>
    <xf numFmtId="0" fontId="0" fillId="0" borderId="5" xfId="0" applyFont="1" applyFill="1" applyBorder="1" applyAlignment="1" applyProtection="1">
      <alignment horizontal="right" vertical="center" wrapText="1"/>
      <protection locked="0"/>
    </xf>
    <xf numFmtId="3" fontId="7" fillId="0" borderId="5" xfId="0" applyNumberFormat="1" applyFont="1" applyBorder="1" applyAlignment="1">
      <alignment horizontal="right" wrapText="1"/>
    </xf>
    <xf numFmtId="0" fontId="0" fillId="0" borderId="5" xfId="0" applyFont="1" applyFill="1" applyBorder="1" applyAlignment="1">
      <alignment horizontal="left" vertical="center" wrapText="1"/>
    </xf>
    <xf numFmtId="0" fontId="0" fillId="0" borderId="5" xfId="0" applyNumberFormat="1" applyFont="1" applyFill="1" applyBorder="1" applyAlignment="1" applyProtection="1">
      <alignment vertical="center"/>
      <protection locked="0"/>
    </xf>
    <xf numFmtId="0" fontId="0" fillId="0" borderId="5" xfId="0" applyNumberFormat="1" applyFont="1" applyFill="1" applyBorder="1" applyAlignment="1" applyProtection="1">
      <alignment horizontal="right" vertical="center"/>
      <protection locked="0"/>
    </xf>
    <xf numFmtId="0" fontId="0" fillId="0" borderId="5" xfId="0" applyFont="1" applyFill="1" applyBorder="1" applyAlignment="1">
      <alignment horizontal="center" vertical="center" wrapText="1"/>
    </xf>
    <xf numFmtId="3" fontId="0" fillId="0" borderId="5" xfId="0" applyNumberFormat="1" applyFont="1" applyBorder="1" applyAlignment="1">
      <alignment horizontal="right"/>
    </xf>
    <xf numFmtId="0" fontId="0" fillId="0" borderId="5" xfId="0" applyFont="1" applyFill="1" applyBorder="1" applyAlignment="1">
      <alignment horizontal="left" vertical="center"/>
    </xf>
    <xf numFmtId="0" fontId="0" fillId="0" borderId="5" xfId="0" applyFont="1" applyBorder="1" applyAlignment="1">
      <alignment horizontal="right" vertical="center"/>
    </xf>
    <xf numFmtId="3" fontId="0" fillId="0" borderId="5" xfId="0" applyNumberFormat="1" applyFont="1" applyFill="1" applyBorder="1" applyAlignment="1">
      <alignment vertical="center"/>
    </xf>
    <xf numFmtId="0" fontId="0" fillId="0" borderId="5" xfId="0" applyFont="1" applyFill="1" applyBorder="1" applyAlignment="1">
      <alignment horizontal="left"/>
    </xf>
    <xf numFmtId="3" fontId="0" fillId="0" borderId="5" xfId="0" applyNumberFormat="1" applyFont="1" applyFill="1" applyBorder="1" applyAlignment="1"/>
    <xf numFmtId="3" fontId="0" fillId="0" borderId="5" xfId="0" applyNumberFormat="1" applyFont="1" applyBorder="1"/>
    <xf numFmtId="0" fontId="0" fillId="0" borderId="5" xfId="0" applyFont="1" applyFill="1" applyBorder="1" applyAlignment="1">
      <alignment horizontal="left" wrapText="1"/>
    </xf>
    <xf numFmtId="0" fontId="7" fillId="0" borderId="5" xfId="0" applyFont="1" applyFill="1" applyBorder="1" applyAlignment="1" applyProtection="1">
      <alignment horizontal="center" vertical="center"/>
      <protection locked="0"/>
    </xf>
    <xf numFmtId="14" fontId="7" fillId="0" borderId="5" xfId="0" applyNumberFormat="1" applyFont="1" applyFill="1" applyBorder="1" applyAlignment="1" applyProtection="1">
      <alignment vertical="center"/>
      <protection locked="0"/>
    </xf>
    <xf numFmtId="0" fontId="7" fillId="0" borderId="5" xfId="0" applyFont="1" applyFill="1" applyBorder="1"/>
    <xf numFmtId="0" fontId="7" fillId="0" borderId="5" xfId="0" applyFont="1" applyFill="1" applyBorder="1" applyAlignment="1" applyProtection="1">
      <alignment vertical="center"/>
      <protection locked="0"/>
    </xf>
    <xf numFmtId="0" fontId="7" fillId="0" borderId="5" xfId="0" applyFont="1" applyFill="1" applyBorder="1" applyAlignment="1">
      <alignment wrapText="1"/>
    </xf>
    <xf numFmtId="3" fontId="7" fillId="0" borderId="5" xfId="0" applyNumberFormat="1" applyFont="1" applyFill="1" applyBorder="1"/>
    <xf numFmtId="0" fontId="7" fillId="0" borderId="5" xfId="0" applyNumberFormat="1" applyFont="1" applyFill="1" applyBorder="1" applyAlignment="1" applyProtection="1">
      <alignment vertical="center"/>
      <protection locked="0"/>
    </xf>
    <xf numFmtId="14" fontId="7" fillId="0" borderId="5" xfId="0" applyNumberFormat="1" applyFont="1" applyFill="1" applyBorder="1" applyAlignment="1" applyProtection="1">
      <alignment horizontal="center" vertical="center"/>
      <protection locked="0"/>
    </xf>
    <xf numFmtId="164" fontId="7" fillId="0" borderId="5" xfId="0" applyNumberFormat="1" applyFont="1" applyFill="1" applyBorder="1" applyAlignment="1" applyProtection="1">
      <alignment vertical="center"/>
      <protection locked="0"/>
    </xf>
    <xf numFmtId="0" fontId="7" fillId="0" borderId="5" xfId="0" applyFont="1" applyFill="1" applyBorder="1" applyAlignment="1">
      <alignment horizontal="right" wrapText="1"/>
    </xf>
    <xf numFmtId="0" fontId="7" fillId="0" borderId="5" xfId="0" applyFont="1" applyFill="1" applyBorder="1" applyAlignment="1">
      <alignment horizontal="center" vertical="center"/>
    </xf>
    <xf numFmtId="0" fontId="7" fillId="0" borderId="5" xfId="0" applyFont="1" applyFill="1" applyBorder="1" applyAlignment="1">
      <alignment vertical="center" wrapText="1"/>
    </xf>
    <xf numFmtId="0" fontId="7" fillId="0" borderId="5" xfId="0" applyFont="1" applyFill="1" applyBorder="1" applyAlignment="1">
      <alignment horizontal="left"/>
    </xf>
    <xf numFmtId="0" fontId="7" fillId="0" borderId="0" xfId="0" applyFont="1" applyFill="1"/>
    <xf numFmtId="0" fontId="7" fillId="0" borderId="5" xfId="0" applyFont="1" applyFill="1" applyBorder="1" applyAlignment="1">
      <alignment horizontal="left" wrapText="1"/>
    </xf>
    <xf numFmtId="0" fontId="7" fillId="0" borderId="5" xfId="0" applyFont="1" applyFill="1" applyBorder="1" applyAlignment="1" applyProtection="1">
      <alignment vertical="center" wrapText="1"/>
      <protection locked="0"/>
    </xf>
    <xf numFmtId="164" fontId="7" fillId="0" borderId="5" xfId="0" applyNumberFormat="1" applyFont="1" applyFill="1" applyBorder="1" applyAlignment="1" applyProtection="1">
      <alignment vertical="center" wrapText="1"/>
      <protection locked="0"/>
    </xf>
    <xf numFmtId="0" fontId="0" fillId="0" borderId="5" xfId="0" applyFont="1" applyBorder="1" applyAlignment="1">
      <alignment horizontal="left" wrapText="1"/>
    </xf>
    <xf numFmtId="0" fontId="0" fillId="0" borderId="5" xfId="0" applyFont="1" applyFill="1" applyBorder="1" applyAlignment="1">
      <alignment vertical="center"/>
    </xf>
    <xf numFmtId="0" fontId="0" fillId="0" borderId="5" xfId="0" applyFont="1" applyFill="1" applyBorder="1" applyAlignment="1">
      <alignment horizontal="right" vertical="center" wrapText="1"/>
    </xf>
    <xf numFmtId="3" fontId="0" fillId="0" borderId="5" xfId="0" applyNumberFormat="1" applyFont="1" applyFill="1" applyBorder="1" applyAlignment="1">
      <alignment horizontal="center" vertical="center"/>
    </xf>
    <xf numFmtId="14" fontId="0" fillId="0" borderId="5" xfId="0" applyNumberFormat="1" applyFont="1" applyFill="1" applyBorder="1" applyAlignment="1" applyProtection="1">
      <alignment horizontal="right" vertical="center"/>
      <protection locked="0"/>
    </xf>
    <xf numFmtId="164" fontId="0" fillId="0" borderId="5" xfId="0" applyNumberFormat="1" applyFont="1" applyFill="1" applyBorder="1" applyAlignment="1" applyProtection="1">
      <alignment horizontal="center" vertical="center"/>
      <protection locked="0"/>
    </xf>
    <xf numFmtId="0" fontId="0" fillId="0" borderId="5" xfId="0" applyFont="1" applyFill="1" applyBorder="1" applyAlignment="1">
      <alignment horizontal="center" wrapText="1"/>
    </xf>
    <xf numFmtId="3" fontId="0" fillId="0" borderId="5" xfId="0" applyNumberFormat="1" applyFont="1" applyFill="1" applyBorder="1" applyAlignment="1">
      <alignment horizontal="right" vertical="center"/>
    </xf>
    <xf numFmtId="14" fontId="0" fillId="0" borderId="5" xfId="0" applyNumberFormat="1" applyFont="1" applyFill="1" applyBorder="1" applyAlignment="1">
      <alignment horizontal="right"/>
    </xf>
    <xf numFmtId="0" fontId="0" fillId="0" borderId="5" xfId="0" applyFont="1" applyFill="1" applyBorder="1" applyAlignment="1">
      <alignment horizontal="right"/>
    </xf>
    <xf numFmtId="14" fontId="0" fillId="0" borderId="5" xfId="0" applyNumberFormat="1" applyFont="1" applyFill="1" applyBorder="1" applyAlignment="1">
      <alignment horizontal="center"/>
    </xf>
    <xf numFmtId="14" fontId="0" fillId="0" borderId="5" xfId="0" applyNumberFormat="1" applyFont="1" applyFill="1" applyBorder="1"/>
    <xf numFmtId="0" fontId="0" fillId="0" borderId="5" xfId="0" applyFont="1" applyBorder="1"/>
    <xf numFmtId="3" fontId="0" fillId="0" borderId="5" xfId="0" applyNumberFormat="1" applyFont="1" applyBorder="1" applyAlignment="1">
      <alignment vertical="center"/>
    </xf>
    <xf numFmtId="14" fontId="0" fillId="0" borderId="5" xfId="0" applyNumberFormat="1" applyFont="1" applyBorder="1"/>
    <xf numFmtId="0" fontId="0" fillId="0" borderId="5" xfId="0" applyFont="1" applyBorder="1" applyAlignment="1">
      <alignment wrapText="1"/>
    </xf>
    <xf numFmtId="14" fontId="0" fillId="0" borderId="5" xfId="0" applyNumberFormat="1" applyFont="1" applyBorder="1" applyAlignment="1">
      <alignment horizontal="center"/>
    </xf>
    <xf numFmtId="0" fontId="0" fillId="0" borderId="5" xfId="0" applyFont="1" applyBorder="1" applyAlignment="1">
      <alignment horizontal="right"/>
    </xf>
    <xf numFmtId="0" fontId="0" fillId="0" borderId="5" xfId="0" applyFont="1" applyBorder="1" applyAlignment="1">
      <alignment horizontal="center" vertical="center"/>
    </xf>
    <xf numFmtId="0" fontId="0" fillId="0" borderId="5" xfId="0" applyFont="1" applyBorder="1" applyAlignment="1">
      <alignment horizontal="left"/>
    </xf>
    <xf numFmtId="3" fontId="8" fillId="0" borderId="5" xfId="0" applyNumberFormat="1" applyFont="1" applyFill="1" applyBorder="1"/>
    <xf numFmtId="0" fontId="8" fillId="0" borderId="5" xfId="0" applyFont="1" applyBorder="1"/>
    <xf numFmtId="3" fontId="8" fillId="0" borderId="5" xfId="0" applyNumberFormat="1" applyFont="1" applyBorder="1" applyAlignment="1"/>
    <xf numFmtId="3" fontId="8" fillId="0" borderId="5" xfId="0" applyNumberFormat="1" applyFont="1" applyBorder="1"/>
    <xf numFmtId="14" fontId="0" fillId="0" borderId="5" xfId="0" applyNumberFormat="1" applyFont="1" applyBorder="1" applyAlignment="1">
      <alignment vertical="center"/>
    </xf>
    <xf numFmtId="0" fontId="0" fillId="0" borderId="5" xfId="0" applyFont="1" applyBorder="1" applyAlignment="1">
      <alignment vertical="center"/>
    </xf>
    <xf numFmtId="0" fontId="0" fillId="0" borderId="5" xfId="0" applyFont="1" applyBorder="1" applyAlignment="1" applyProtection="1">
      <alignment vertical="center"/>
      <protection locked="0"/>
    </xf>
    <xf numFmtId="3" fontId="0" fillId="0" borderId="5" xfId="0" applyNumberFormat="1" applyFont="1" applyBorder="1" applyAlignment="1">
      <alignment horizontal="right" vertical="center"/>
    </xf>
    <xf numFmtId="3" fontId="0" fillId="0" borderId="5" xfId="0" applyNumberFormat="1" applyFont="1" applyBorder="1" applyAlignment="1" applyProtection="1">
      <alignment vertical="center"/>
      <protection locked="0"/>
    </xf>
    <xf numFmtId="14" fontId="0" fillId="0" borderId="5" xfId="0" applyNumberFormat="1" applyFont="1" applyBorder="1" applyAlignment="1">
      <alignment horizontal="center" vertical="center"/>
    </xf>
    <xf numFmtId="0" fontId="0" fillId="0" borderId="5" xfId="0" applyFont="1" applyBorder="1" applyAlignment="1">
      <alignment horizontal="left" vertical="center"/>
    </xf>
    <xf numFmtId="0" fontId="0" fillId="0" borderId="0" xfId="0" applyFont="1" applyAlignment="1">
      <alignment vertical="center"/>
    </xf>
    <xf numFmtId="0" fontId="0" fillId="0" borderId="5" xfId="0" applyFont="1" applyBorder="1" applyAlignment="1">
      <alignment vertical="center" wrapText="1"/>
    </xf>
    <xf numFmtId="0" fontId="7" fillId="0" borderId="4" xfId="0" applyFont="1" applyFill="1" applyBorder="1" applyAlignment="1" applyProtection="1">
      <alignment horizontal="center" vertical="center"/>
      <protection locked="0"/>
    </xf>
    <xf numFmtId="14" fontId="0" fillId="0" borderId="4" xfId="0" applyNumberFormat="1" applyFont="1" applyBorder="1"/>
    <xf numFmtId="0" fontId="0" fillId="0" borderId="4" xfId="0" applyFont="1" applyBorder="1" applyAlignment="1">
      <alignment horizontal="left" vertical="center"/>
    </xf>
    <xf numFmtId="0" fontId="0" fillId="0" borderId="4" xfId="0" applyFont="1" applyBorder="1" applyAlignment="1">
      <alignment vertical="center"/>
    </xf>
    <xf numFmtId="0" fontId="0" fillId="0" borderId="4" xfId="0" applyFont="1" applyBorder="1" applyAlignment="1">
      <alignment vertical="center" wrapText="1"/>
    </xf>
    <xf numFmtId="3" fontId="8" fillId="0" borderId="4" xfId="0" applyNumberFormat="1" applyFont="1" applyBorder="1" applyAlignment="1">
      <alignment vertical="center"/>
    </xf>
    <xf numFmtId="14" fontId="0" fillId="0" borderId="4" xfId="0" applyNumberFormat="1" applyFont="1" applyBorder="1" applyAlignment="1">
      <alignment horizontal="center" vertical="center"/>
    </xf>
    <xf numFmtId="14" fontId="0" fillId="0" borderId="4" xfId="0" applyNumberFormat="1" applyFont="1" applyBorder="1" applyAlignment="1">
      <alignment vertical="center"/>
    </xf>
    <xf numFmtId="0" fontId="0" fillId="0" borderId="4" xfId="0" applyFont="1" applyBorder="1" applyAlignment="1">
      <alignment horizontal="right" vertical="center"/>
    </xf>
    <xf numFmtId="0" fontId="0" fillId="0" borderId="4" xfId="0" applyFont="1" applyBorder="1" applyAlignment="1">
      <alignment horizontal="center" vertical="center"/>
    </xf>
    <xf numFmtId="0" fontId="0" fillId="0" borderId="1" xfId="0" applyFont="1" applyFill="1" applyBorder="1"/>
    <xf numFmtId="0" fontId="0" fillId="0" borderId="5" xfId="0" applyFont="1" applyFill="1" applyBorder="1" applyAlignment="1">
      <alignment horizontal="right" vertical="center"/>
    </xf>
    <xf numFmtId="3" fontId="0" fillId="0" borderId="5" xfId="0" applyNumberFormat="1" applyFont="1" applyFill="1" applyBorder="1" applyAlignment="1">
      <alignment horizontal="right" vertical="center" wrapText="1"/>
    </xf>
    <xf numFmtId="0" fontId="5" fillId="0" borderId="5" xfId="0" applyFont="1" applyFill="1" applyBorder="1" applyAlignment="1">
      <alignment horizontal="center" vertical="center"/>
    </xf>
    <xf numFmtId="0" fontId="0" fillId="0" borderId="0" xfId="0" applyFont="1" applyFill="1" applyAlignment="1">
      <alignment vertical="center"/>
    </xf>
    <xf numFmtId="3" fontId="0" fillId="0" borderId="5" xfId="0" applyNumberFormat="1" applyFont="1" applyFill="1" applyBorder="1" applyAlignment="1">
      <alignment horizontal="right" wrapText="1"/>
    </xf>
    <xf numFmtId="0" fontId="7" fillId="0" borderId="5" xfId="0" applyFont="1" applyFill="1" applyBorder="1" applyAlignment="1">
      <alignment vertical="center"/>
    </xf>
    <xf numFmtId="0" fontId="0" fillId="0" borderId="4" xfId="0" applyFont="1" applyFill="1" applyBorder="1" applyAlignment="1">
      <alignment vertical="center"/>
    </xf>
    <xf numFmtId="3" fontId="0"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164" fontId="0" fillId="0" borderId="5" xfId="0" applyNumberFormat="1" applyFont="1" applyFill="1" applyBorder="1" applyAlignment="1" applyProtection="1">
      <alignment horizontal="center" vertical="center" wrapText="1"/>
      <protection locked="0"/>
    </xf>
    <xf numFmtId="0" fontId="0" fillId="0" borderId="5" xfId="0" applyNumberFormat="1" applyFont="1" applyFill="1" applyBorder="1" applyAlignment="1">
      <alignment horizontal="right" vertical="center" wrapText="1"/>
    </xf>
    <xf numFmtId="0" fontId="0" fillId="0" borderId="0" xfId="0" applyFont="1" applyFill="1" applyAlignment="1">
      <alignment wrapText="1"/>
    </xf>
    <xf numFmtId="0" fontId="7" fillId="0" borderId="5" xfId="1" applyFont="1" applyBorder="1" applyAlignment="1">
      <alignment horizontal="right" vertical="center" wrapText="1"/>
    </xf>
    <xf numFmtId="0" fontId="7" fillId="0" borderId="5" xfId="1" applyFont="1" applyBorder="1" applyAlignment="1">
      <alignment vertical="center" wrapText="1"/>
    </xf>
    <xf numFmtId="0" fontId="7" fillId="0" borderId="5" xfId="1" applyFont="1" applyFill="1" applyBorder="1" applyAlignment="1">
      <alignment vertical="center" wrapText="1"/>
    </xf>
    <xf numFmtId="3" fontId="0" fillId="0" borderId="5" xfId="0" applyNumberFormat="1" applyFont="1" applyFill="1" applyBorder="1" applyAlignment="1" applyProtection="1">
      <alignment horizontal="right" vertical="center"/>
      <protection locked="0"/>
    </xf>
    <xf numFmtId="3" fontId="0" fillId="0" borderId="5" xfId="0" applyNumberFormat="1" applyFont="1" applyBorder="1" applyAlignment="1">
      <alignment vertical="center" wrapText="1"/>
    </xf>
    <xf numFmtId="3" fontId="0" fillId="0" borderId="5" xfId="0" applyNumberFormat="1" applyFont="1" applyFill="1" applyBorder="1" applyAlignment="1">
      <alignment vertical="center" wrapText="1"/>
    </xf>
    <xf numFmtId="0" fontId="0" fillId="0" borderId="5" xfId="0" applyNumberFormat="1" applyFont="1" applyFill="1" applyBorder="1" applyAlignment="1">
      <alignment horizontal="center" vertical="center" wrapText="1"/>
    </xf>
    <xf numFmtId="0" fontId="5" fillId="0" borderId="5" xfId="0" applyFont="1" applyFill="1" applyBorder="1" applyAlignment="1">
      <alignment vertical="center"/>
    </xf>
    <xf numFmtId="14" fontId="0" fillId="3" borderId="5" xfId="0" applyNumberFormat="1" applyFont="1" applyFill="1" applyBorder="1" applyAlignment="1" applyProtection="1">
      <alignment horizontal="center" vertical="center"/>
      <protection locked="0"/>
    </xf>
    <xf numFmtId="14" fontId="0" fillId="0" borderId="0" xfId="0" applyNumberFormat="1" applyFont="1" applyFill="1" applyAlignment="1">
      <alignment horizontal="center"/>
    </xf>
    <xf numFmtId="14" fontId="0" fillId="0" borderId="4" xfId="0" applyNumberFormat="1" applyFont="1" applyFill="1" applyBorder="1" applyAlignment="1" applyProtection="1">
      <alignment vertical="center"/>
      <protection locked="0"/>
    </xf>
    <xf numFmtId="0" fontId="7" fillId="0" borderId="4" xfId="1" applyFont="1" applyFill="1" applyBorder="1" applyAlignment="1">
      <alignment vertical="center" wrapText="1"/>
    </xf>
    <xf numFmtId="0" fontId="0" fillId="0" borderId="4" xfId="0" applyFont="1" applyFill="1" applyBorder="1" applyAlignment="1">
      <alignment vertical="center" wrapText="1"/>
    </xf>
    <xf numFmtId="3" fontId="0" fillId="0" borderId="4" xfId="0" applyNumberFormat="1" applyFont="1" applyFill="1" applyBorder="1" applyAlignment="1">
      <alignment vertical="center" wrapText="1"/>
    </xf>
    <xf numFmtId="14" fontId="0" fillId="0" borderId="4" xfId="0" applyNumberFormat="1" applyFont="1" applyFill="1" applyBorder="1" applyAlignment="1" applyProtection="1">
      <alignment horizontal="center" vertical="center"/>
      <protection locked="0"/>
    </xf>
    <xf numFmtId="0" fontId="5" fillId="0" borderId="4" xfId="0" applyFont="1" applyFill="1" applyBorder="1" applyAlignment="1">
      <alignment vertical="center"/>
    </xf>
    <xf numFmtId="164" fontId="0" fillId="0" borderId="4" xfId="0" applyNumberFormat="1" applyFont="1" applyFill="1" applyBorder="1" applyAlignment="1" applyProtection="1">
      <alignment vertical="center"/>
      <protection locked="0"/>
    </xf>
    <xf numFmtId="0" fontId="0" fillId="0" borderId="5" xfId="0" applyNumberFormat="1" applyFont="1" applyFill="1" applyBorder="1" applyAlignment="1">
      <alignment vertical="center" wrapText="1"/>
    </xf>
    <xf numFmtId="0" fontId="7" fillId="0" borderId="5" xfId="1" applyFont="1" applyFill="1" applyBorder="1" applyAlignment="1">
      <alignment horizontal="right" vertical="center" wrapText="1"/>
    </xf>
    <xf numFmtId="0" fontId="0" fillId="0" borderId="1" xfId="0" applyFont="1" applyBorder="1"/>
    <xf numFmtId="3" fontId="0" fillId="0" borderId="5" xfId="0" applyNumberFormat="1" applyFont="1" applyBorder="1" applyAlignment="1"/>
    <xf numFmtId="0" fontId="0" fillId="0" borderId="5" xfId="0" applyFont="1" applyBorder="1" applyAlignment="1">
      <alignment horizontal="center"/>
    </xf>
    <xf numFmtId="3" fontId="0" fillId="0" borderId="0" xfId="0" applyNumberFormat="1" applyFont="1" applyAlignment="1">
      <alignment wrapText="1"/>
    </xf>
    <xf numFmtId="3" fontId="7" fillId="0" borderId="5" xfId="0" applyNumberFormat="1" applyFont="1" applyFill="1" applyBorder="1" applyAlignment="1">
      <alignment horizontal="right" wrapText="1"/>
    </xf>
    <xf numFmtId="3" fontId="0" fillId="0" borderId="5" xfId="0" applyNumberFormat="1" applyFont="1" applyFill="1" applyBorder="1" applyAlignment="1">
      <alignment wrapText="1"/>
    </xf>
    <xf numFmtId="3" fontId="0" fillId="0" borderId="5" xfId="0" applyNumberFormat="1" applyFont="1" applyFill="1" applyBorder="1" applyAlignment="1">
      <alignment horizontal="right"/>
    </xf>
    <xf numFmtId="3" fontId="0" fillId="0" borderId="5" xfId="0" applyNumberFormat="1" applyFont="1" applyBorder="1" applyAlignment="1">
      <alignment wrapText="1"/>
    </xf>
    <xf numFmtId="49" fontId="0" fillId="0" borderId="5" xfId="0" applyNumberFormat="1" applyFont="1" applyFill="1" applyBorder="1" applyAlignment="1">
      <alignment vertical="center" wrapText="1"/>
    </xf>
    <xf numFmtId="0" fontId="0" fillId="0" borderId="5" xfId="0" applyFont="1" applyBorder="1" applyAlignment="1">
      <alignment horizontal="left" vertical="top" wrapText="1"/>
    </xf>
    <xf numFmtId="0" fontId="0" fillId="0" borderId="5" xfId="0" applyFont="1" applyFill="1" applyBorder="1" applyAlignment="1">
      <alignment vertical="top" wrapText="1"/>
    </xf>
    <xf numFmtId="0" fontId="9" fillId="0" borderId="5" xfId="0" applyFont="1" applyBorder="1" applyAlignment="1">
      <alignment wrapText="1"/>
    </xf>
    <xf numFmtId="0" fontId="9" fillId="0" borderId="5" xfId="0" applyFont="1" applyBorder="1" applyAlignment="1">
      <alignment vertical="top" wrapText="1"/>
    </xf>
    <xf numFmtId="0" fontId="0" fillId="0" borderId="4" xfId="0" applyNumberFormat="1" applyFont="1" applyFill="1" applyBorder="1" applyAlignment="1">
      <alignment vertical="center" wrapText="1"/>
    </xf>
    <xf numFmtId="0" fontId="6" fillId="2" borderId="6" xfId="0" applyFont="1" applyFill="1" applyBorder="1" applyAlignment="1">
      <alignment horizontal="center" vertical="center" wrapText="1"/>
    </xf>
    <xf numFmtId="0" fontId="10" fillId="0" borderId="0" xfId="2" applyFill="1"/>
    <xf numFmtId="0" fontId="0" fillId="4" borderId="5" xfId="0" applyFont="1" applyFill="1" applyBorder="1" applyAlignment="1">
      <alignment horizontal="center"/>
    </xf>
    <xf numFmtId="0" fontId="0" fillId="4" borderId="5" xfId="0" applyFont="1" applyFill="1" applyBorder="1" applyAlignment="1" applyProtection="1">
      <alignment horizontal="center" vertical="center"/>
      <protection locked="0"/>
    </xf>
    <xf numFmtId="14" fontId="0" fillId="4" borderId="5" xfId="0" applyNumberFormat="1" applyFont="1" applyFill="1" applyBorder="1" applyAlignment="1" applyProtection="1">
      <alignment vertical="center"/>
      <protection locked="0"/>
    </xf>
    <xf numFmtId="0" fontId="0" fillId="4" borderId="5" xfId="0" applyFont="1" applyFill="1" applyBorder="1" applyAlignment="1">
      <alignment wrapText="1"/>
    </xf>
    <xf numFmtId="0" fontId="0" fillId="4" borderId="5" xfId="0" applyFont="1" applyFill="1" applyBorder="1" applyAlignment="1" applyProtection="1">
      <alignment vertical="center"/>
      <protection locked="0"/>
    </xf>
    <xf numFmtId="3" fontId="0" fillId="4" borderId="5" xfId="0" applyNumberFormat="1" applyFont="1" applyFill="1" applyBorder="1" applyAlignment="1">
      <alignment horizontal="right" wrapText="1"/>
    </xf>
    <xf numFmtId="3" fontId="0" fillId="4" borderId="5" xfId="0" applyNumberFormat="1" applyFont="1" applyFill="1" applyBorder="1" applyAlignment="1" applyProtection="1">
      <alignment vertical="center"/>
      <protection locked="0"/>
    </xf>
    <xf numFmtId="14" fontId="0" fillId="4" borderId="5" xfId="0" applyNumberFormat="1" applyFont="1" applyFill="1" applyBorder="1" applyAlignment="1" applyProtection="1">
      <alignment horizontal="center" vertical="center"/>
      <protection locked="0"/>
    </xf>
    <xf numFmtId="164" fontId="0" fillId="4" borderId="5" xfId="0" applyNumberFormat="1" applyFont="1" applyFill="1" applyBorder="1" applyAlignment="1" applyProtection="1">
      <alignment vertical="center"/>
      <protection locked="0"/>
    </xf>
    <xf numFmtId="0" fontId="0" fillId="4" borderId="5" xfId="0" applyFont="1" applyFill="1" applyBorder="1" applyAlignment="1" applyProtection="1">
      <alignment vertical="center" wrapText="1"/>
      <protection locked="0"/>
    </xf>
    <xf numFmtId="0" fontId="0" fillId="4" borderId="5" xfId="0" applyFont="1" applyFill="1" applyBorder="1"/>
    <xf numFmtId="164" fontId="0" fillId="4" borderId="5" xfId="0" applyNumberFormat="1" applyFont="1" applyFill="1" applyBorder="1"/>
    <xf numFmtId="0" fontId="0" fillId="4" borderId="5" xfId="0" applyFont="1" applyFill="1" applyBorder="1" applyAlignment="1">
      <alignment horizontal="right" wrapText="1"/>
    </xf>
    <xf numFmtId="0" fontId="0" fillId="4" borderId="5" xfId="0" applyFont="1" applyFill="1" applyBorder="1" applyAlignment="1">
      <alignment horizontal="center" vertical="center"/>
    </xf>
    <xf numFmtId="0" fontId="0" fillId="4" borderId="5" xfId="0" applyFont="1" applyFill="1" applyBorder="1" applyAlignment="1" applyProtection="1">
      <alignment horizontal="left" vertical="center"/>
      <protection locked="0"/>
    </xf>
    <xf numFmtId="0" fontId="10" fillId="4" borderId="0" xfId="2" applyFill="1"/>
    <xf numFmtId="0" fontId="0" fillId="4" borderId="0" xfId="0" applyFont="1" applyFill="1"/>
    <xf numFmtId="0" fontId="10" fillId="0" borderId="1" xfId="2" applyBorder="1"/>
    <xf numFmtId="0" fontId="0" fillId="4" borderId="5" xfId="0" applyNumberFormat="1" applyFont="1" applyFill="1" applyBorder="1" applyAlignment="1" applyProtection="1">
      <alignment vertical="center"/>
      <protection locked="0"/>
    </xf>
    <xf numFmtId="3" fontId="0" fillId="4" borderId="5" xfId="0" applyNumberFormat="1" applyFont="1" applyFill="1" applyBorder="1"/>
    <xf numFmtId="0" fontId="7" fillId="4" borderId="5" xfId="0" applyFont="1" applyFill="1" applyBorder="1" applyAlignment="1" applyProtection="1">
      <alignment horizontal="center" vertical="center"/>
      <protection locked="0"/>
    </xf>
    <xf numFmtId="14" fontId="7" fillId="4" borderId="5" xfId="0" applyNumberFormat="1" applyFont="1" applyFill="1" applyBorder="1" applyAlignment="1" applyProtection="1">
      <alignment vertical="center"/>
      <protection locked="0"/>
    </xf>
    <xf numFmtId="0" fontId="7" fillId="4" borderId="5" xfId="0" applyFont="1" applyFill="1" applyBorder="1"/>
    <xf numFmtId="0" fontId="7" fillId="4" borderId="5" xfId="0" applyFont="1" applyFill="1" applyBorder="1" applyAlignment="1" applyProtection="1">
      <alignment vertical="center"/>
      <protection locked="0"/>
    </xf>
    <xf numFmtId="0" fontId="7" fillId="4" borderId="5" xfId="0" applyFont="1" applyFill="1" applyBorder="1" applyAlignment="1">
      <alignment wrapText="1"/>
    </xf>
    <xf numFmtId="3" fontId="7" fillId="4" borderId="5" xfId="0" applyNumberFormat="1" applyFont="1" applyFill="1" applyBorder="1" applyAlignment="1">
      <alignment horizontal="right" wrapText="1"/>
    </xf>
    <xf numFmtId="3" fontId="7" fillId="4" borderId="5" xfId="0" applyNumberFormat="1" applyFont="1" applyFill="1" applyBorder="1"/>
    <xf numFmtId="0" fontId="7" fillId="4" borderId="5" xfId="0" applyNumberFormat="1" applyFont="1" applyFill="1" applyBorder="1" applyAlignment="1" applyProtection="1">
      <alignment vertical="center"/>
      <protection locked="0"/>
    </xf>
    <xf numFmtId="14" fontId="7" fillId="4" borderId="5" xfId="0" applyNumberFormat="1" applyFont="1" applyFill="1" applyBorder="1" applyAlignment="1" applyProtection="1">
      <alignment horizontal="center" vertical="center"/>
      <protection locked="0"/>
    </xf>
    <xf numFmtId="0" fontId="7" fillId="4" borderId="5" xfId="0" applyFont="1" applyFill="1" applyBorder="1" applyAlignment="1" applyProtection="1">
      <alignment vertical="center" wrapText="1"/>
      <protection locked="0"/>
    </xf>
    <xf numFmtId="164" fontId="7" fillId="4" borderId="5" xfId="0" applyNumberFormat="1" applyFont="1" applyFill="1" applyBorder="1" applyAlignment="1" applyProtection="1">
      <alignment vertical="center" wrapText="1"/>
      <protection locked="0"/>
    </xf>
    <xf numFmtId="0" fontId="7" fillId="4" borderId="5" xfId="0" applyFont="1" applyFill="1" applyBorder="1" applyAlignment="1">
      <alignment horizontal="right" wrapText="1"/>
    </xf>
    <xf numFmtId="0" fontId="7" fillId="4" borderId="5" xfId="0" applyFont="1" applyFill="1" applyBorder="1" applyAlignment="1">
      <alignment horizontal="center" vertical="center"/>
    </xf>
    <xf numFmtId="0" fontId="7" fillId="4" borderId="0" xfId="0" applyFont="1" applyFill="1"/>
    <xf numFmtId="0" fontId="8" fillId="4" borderId="5" xfId="0" applyFont="1" applyFill="1" applyBorder="1" applyAlignment="1">
      <alignment horizontal="left" vertical="center" wrapText="1"/>
    </xf>
    <xf numFmtId="3" fontId="0" fillId="4" borderId="5" xfId="0" applyNumberFormat="1" applyFont="1" applyFill="1" applyBorder="1" applyAlignment="1">
      <alignment horizontal="right" vertical="center" wrapText="1"/>
    </xf>
    <xf numFmtId="3" fontId="0" fillId="4" borderId="5" xfId="0" applyNumberFormat="1" applyFont="1" applyFill="1" applyBorder="1" applyAlignment="1">
      <alignment horizontal="center" vertical="center"/>
    </xf>
    <xf numFmtId="0" fontId="0" fillId="4" borderId="5" xfId="0" applyFont="1" applyFill="1" applyBorder="1" applyAlignment="1">
      <alignment horizontal="right" vertical="center" wrapText="1"/>
    </xf>
    <xf numFmtId="3" fontId="0" fillId="4" borderId="5" xfId="0" applyNumberFormat="1" applyFont="1" applyFill="1" applyBorder="1" applyAlignment="1">
      <alignment wrapText="1"/>
    </xf>
    <xf numFmtId="14" fontId="0" fillId="4" borderId="5" xfId="0" applyNumberFormat="1" applyFont="1" applyFill="1" applyBorder="1" applyAlignment="1">
      <alignment horizontal="right"/>
    </xf>
    <xf numFmtId="3" fontId="0" fillId="4" borderId="5" xfId="0" applyNumberFormat="1" applyFont="1" applyFill="1" applyBorder="1" applyAlignment="1">
      <alignment horizontal="right"/>
    </xf>
    <xf numFmtId="14" fontId="0" fillId="4" borderId="5" xfId="0" applyNumberFormat="1" applyFont="1" applyFill="1" applyBorder="1" applyAlignment="1">
      <alignment horizontal="center"/>
    </xf>
    <xf numFmtId="14" fontId="0" fillId="4" borderId="5" xfId="0" applyNumberFormat="1" applyFont="1" applyFill="1" applyBorder="1"/>
    <xf numFmtId="0" fontId="0" fillId="4" borderId="5" xfId="0" applyFont="1" applyFill="1" applyBorder="1" applyAlignment="1">
      <alignment horizontal="right"/>
    </xf>
    <xf numFmtId="0" fontId="10" fillId="0" borderId="0" xfId="2"/>
    <xf numFmtId="3" fontId="8" fillId="4" borderId="5" xfId="0" applyNumberFormat="1" applyFont="1" applyFill="1" applyBorder="1"/>
    <xf numFmtId="14" fontId="0" fillId="4" borderId="5" xfId="0" applyNumberFormat="1" applyFont="1" applyFill="1" applyBorder="1" applyAlignment="1">
      <alignment vertical="center"/>
    </xf>
    <xf numFmtId="3" fontId="0" fillId="4" borderId="5" xfId="0" applyNumberFormat="1" applyFont="1" applyFill="1" applyBorder="1" applyAlignment="1">
      <alignment vertical="center"/>
    </xf>
    <xf numFmtId="0" fontId="0" fillId="4" borderId="5" xfId="0" applyFont="1" applyFill="1" applyBorder="1" applyAlignment="1">
      <alignment vertical="center"/>
    </xf>
    <xf numFmtId="0" fontId="0" fillId="4" borderId="5" xfId="0" applyFont="1" applyFill="1" applyBorder="1" applyAlignment="1">
      <alignment vertical="center" wrapText="1"/>
    </xf>
    <xf numFmtId="3" fontId="8" fillId="4" borderId="5" xfId="0" applyNumberFormat="1" applyFont="1" applyFill="1" applyBorder="1" applyAlignment="1">
      <alignment vertical="center"/>
    </xf>
    <xf numFmtId="14" fontId="0" fillId="4" borderId="5" xfId="0" applyNumberFormat="1" applyFont="1" applyFill="1" applyBorder="1" applyAlignment="1">
      <alignment horizontal="center" vertical="center"/>
    </xf>
    <xf numFmtId="0" fontId="0" fillId="4" borderId="5" xfId="0" applyFont="1" applyFill="1" applyBorder="1" applyAlignment="1">
      <alignment horizontal="right" vertical="center"/>
    </xf>
    <xf numFmtId="0" fontId="0" fillId="4" borderId="0" xfId="0" applyFont="1" applyFill="1" applyAlignment="1">
      <alignment vertical="center"/>
    </xf>
    <xf numFmtId="0" fontId="10" fillId="0" borderId="0" xfId="2" applyAlignment="1">
      <alignment vertical="center"/>
    </xf>
    <xf numFmtId="3" fontId="0" fillId="4" borderId="5" xfId="0" applyNumberFormat="1" applyFont="1" applyFill="1" applyBorder="1" applyAlignment="1">
      <alignment horizontal="center" vertical="center" wrapText="1"/>
    </xf>
    <xf numFmtId="0" fontId="0" fillId="4" borderId="5" xfId="0" applyNumberFormat="1" applyFont="1" applyFill="1" applyBorder="1" applyAlignment="1">
      <alignment vertical="center"/>
    </xf>
    <xf numFmtId="0" fontId="0" fillId="4" borderId="2" xfId="0" applyFont="1" applyFill="1" applyBorder="1"/>
    <xf numFmtId="0" fontId="0" fillId="4" borderId="3" xfId="0" applyFont="1" applyFill="1" applyBorder="1" applyAlignment="1">
      <alignment wrapText="1"/>
    </xf>
    <xf numFmtId="0" fontId="0" fillId="4" borderId="5" xfId="0" applyFont="1" applyFill="1" applyBorder="1" applyAlignment="1">
      <alignment horizontal="center" vertical="center" wrapText="1"/>
    </xf>
    <xf numFmtId="0" fontId="0" fillId="4" borderId="5" xfId="0" applyFont="1" applyFill="1" applyBorder="1" applyAlignment="1">
      <alignment horizontal="left" vertical="center"/>
    </xf>
    <xf numFmtId="0" fontId="0" fillId="4" borderId="1" xfId="0" applyFont="1" applyFill="1" applyBorder="1"/>
    <xf numFmtId="0" fontId="10" fillId="0" borderId="1" xfId="2" applyFill="1" applyBorder="1" applyAlignment="1">
      <alignment vertical="center"/>
    </xf>
    <xf numFmtId="0" fontId="7" fillId="5" borderId="5" xfId="0" applyFont="1" applyFill="1" applyBorder="1" applyAlignment="1" applyProtection="1">
      <alignment horizontal="center" vertical="center"/>
      <protection locked="0"/>
    </xf>
    <xf numFmtId="14" fontId="0" fillId="5" borderId="5" xfId="0" applyNumberFormat="1" applyFont="1" applyFill="1" applyBorder="1" applyAlignment="1" applyProtection="1">
      <alignment vertical="center"/>
      <protection locked="0"/>
    </xf>
    <xf numFmtId="0" fontId="0" fillId="5" borderId="5" xfId="0" applyFont="1" applyFill="1" applyBorder="1" applyAlignment="1" applyProtection="1">
      <alignment horizontal="left" vertical="center" wrapText="1"/>
      <protection locked="0"/>
    </xf>
    <xf numFmtId="0" fontId="0" fillId="5" borderId="5" xfId="0" applyFont="1" applyFill="1" applyBorder="1" applyAlignment="1" applyProtection="1">
      <alignment horizontal="right" vertical="center"/>
      <protection locked="0"/>
    </xf>
    <xf numFmtId="0" fontId="0" fillId="5" borderId="5" xfId="0" applyFont="1" applyFill="1" applyBorder="1" applyAlignment="1">
      <alignment vertical="center"/>
    </xf>
    <xf numFmtId="0" fontId="0" fillId="5" borderId="5" xfId="0" applyFont="1" applyFill="1" applyBorder="1" applyAlignment="1" applyProtection="1">
      <alignment vertical="center"/>
      <protection locked="0"/>
    </xf>
    <xf numFmtId="0" fontId="0" fillId="5" borderId="5" xfId="0" applyFont="1" applyFill="1" applyBorder="1" applyAlignment="1">
      <alignment vertical="center" wrapText="1"/>
    </xf>
    <xf numFmtId="3" fontId="0" fillId="5" borderId="5" xfId="0" applyNumberFormat="1" applyFont="1" applyFill="1" applyBorder="1" applyAlignment="1">
      <alignment horizontal="right" vertical="center" wrapText="1"/>
    </xf>
    <xf numFmtId="3" fontId="0" fillId="5" borderId="5" xfId="0" applyNumberFormat="1" applyFont="1" applyFill="1" applyBorder="1" applyAlignment="1">
      <alignment vertical="center"/>
    </xf>
    <xf numFmtId="0" fontId="0" fillId="5" borderId="5" xfId="0" applyFont="1" applyFill="1" applyBorder="1" applyAlignment="1">
      <alignment horizontal="right" vertical="center" wrapText="1"/>
    </xf>
    <xf numFmtId="14" fontId="0" fillId="5" borderId="5" xfId="0" applyNumberFormat="1" applyFont="1" applyFill="1" applyBorder="1" applyAlignment="1" applyProtection="1">
      <alignment horizontal="center" vertical="center"/>
      <protection locked="0"/>
    </xf>
    <xf numFmtId="0" fontId="5" fillId="5" borderId="5" xfId="0" applyFont="1" applyFill="1" applyBorder="1" applyAlignment="1">
      <alignment horizontal="center" vertical="center"/>
    </xf>
    <xf numFmtId="164" fontId="0" fillId="5" borderId="5" xfId="0" applyNumberFormat="1" applyFont="1" applyFill="1" applyBorder="1" applyAlignment="1" applyProtection="1">
      <alignment horizontal="center" vertical="center"/>
      <protection locked="0"/>
    </xf>
    <xf numFmtId="0" fontId="0" fillId="5" borderId="5" xfId="0" applyFont="1" applyFill="1" applyBorder="1" applyAlignment="1">
      <alignment horizontal="center" vertical="center"/>
    </xf>
    <xf numFmtId="0" fontId="0" fillId="5" borderId="5" xfId="0" applyFont="1" applyFill="1" applyBorder="1" applyAlignment="1">
      <alignment horizontal="left" vertical="center"/>
    </xf>
    <xf numFmtId="0" fontId="0" fillId="5" borderId="1" xfId="0" applyFont="1" applyFill="1" applyBorder="1" applyAlignment="1">
      <alignment vertical="center"/>
    </xf>
    <xf numFmtId="0" fontId="0" fillId="5" borderId="0" xfId="0" applyFont="1" applyFill="1" applyAlignment="1">
      <alignment vertical="center"/>
    </xf>
    <xf numFmtId="14" fontId="10" fillId="0" borderId="0" xfId="2" applyNumberFormat="1" applyFill="1" applyAlignment="1">
      <alignment horizontal="left"/>
    </xf>
    <xf numFmtId="0" fontId="10" fillId="0" borderId="1" xfId="2" applyFill="1" applyBorder="1"/>
    <xf numFmtId="0" fontId="10" fillId="0" borderId="5" xfId="2" applyBorder="1"/>
    <xf numFmtId="0" fontId="0" fillId="3" borderId="5" xfId="0" applyFont="1" applyFill="1" applyBorder="1"/>
    <xf numFmtId="0" fontId="10" fillId="0" borderId="5" xfId="2" applyFill="1" applyBorder="1"/>
    <xf numFmtId="0" fontId="0" fillId="0" borderId="4" xfId="0" applyFont="1" applyFill="1" applyBorder="1" applyAlignment="1">
      <alignment wrapText="1"/>
    </xf>
    <xf numFmtId="0" fontId="0" fillId="0" borderId="4" xfId="0" applyFont="1" applyFill="1" applyBorder="1"/>
    <xf numFmtId="14" fontId="0" fillId="0" borderId="4" xfId="0" applyNumberFormat="1" applyFont="1" applyFill="1" applyBorder="1"/>
    <xf numFmtId="0" fontId="0" fillId="0" borderId="4" xfId="0" applyFont="1" applyFill="1" applyBorder="1" applyAlignment="1">
      <alignment horizontal="left"/>
    </xf>
    <xf numFmtId="3" fontId="0" fillId="0" borderId="4" xfId="0" applyNumberFormat="1" applyFont="1" applyFill="1" applyBorder="1" applyAlignment="1">
      <alignment wrapText="1"/>
    </xf>
    <xf numFmtId="3" fontId="0" fillId="0" borderId="4" xfId="0" applyNumberFormat="1" applyFont="1" applyFill="1" applyBorder="1" applyAlignment="1"/>
    <xf numFmtId="0" fontId="0" fillId="0" borderId="4" xfId="0" applyFont="1" applyFill="1" applyBorder="1" applyAlignment="1">
      <alignment horizontal="right"/>
    </xf>
    <xf numFmtId="14" fontId="0" fillId="0" borderId="4" xfId="0" applyNumberFormat="1" applyFont="1" applyFill="1" applyBorder="1" applyAlignment="1">
      <alignment horizontal="center"/>
    </xf>
    <xf numFmtId="0" fontId="0" fillId="3" borderId="0" xfId="0" applyFont="1" applyFill="1"/>
    <xf numFmtId="0" fontId="10" fillId="0" borderId="5" xfId="2" applyBorder="1" applyAlignment="1">
      <alignment vertical="center"/>
    </xf>
    <xf numFmtId="0" fontId="10" fillId="0" borderId="4" xfId="2" applyFill="1" applyBorder="1"/>
    <xf numFmtId="0" fontId="7" fillId="3" borderId="5" xfId="0" applyFont="1" applyFill="1" applyBorder="1" applyAlignment="1" applyProtection="1">
      <alignment horizontal="center" vertical="center"/>
      <protection locked="0"/>
    </xf>
    <xf numFmtId="14" fontId="0" fillId="3" borderId="5" xfId="0" applyNumberFormat="1" applyFont="1" applyFill="1" applyBorder="1"/>
    <xf numFmtId="0" fontId="0" fillId="0" borderId="4" xfId="0" applyFont="1" applyFill="1" applyBorder="1" applyAlignment="1">
      <alignment horizontal="center"/>
    </xf>
    <xf numFmtId="0" fontId="0" fillId="0" borderId="4" xfId="0" applyFont="1" applyFill="1" applyBorder="1" applyAlignment="1">
      <alignment horizontal="center" vertical="center"/>
    </xf>
    <xf numFmtId="0" fontId="0" fillId="3" borderId="5" xfId="0" applyFont="1" applyFill="1" applyBorder="1" applyAlignment="1">
      <alignment horizontal="center"/>
    </xf>
    <xf numFmtId="0" fontId="12" fillId="0" borderId="5" xfId="0" applyFont="1" applyFill="1" applyBorder="1" applyAlignment="1">
      <alignment wrapText="1"/>
    </xf>
    <xf numFmtId="0" fontId="0" fillId="6" borderId="5" xfId="0" applyFont="1" applyFill="1" applyBorder="1"/>
    <xf numFmtId="0" fontId="0" fillId="6" borderId="0" xfId="0" applyFont="1" applyFill="1"/>
    <xf numFmtId="0" fontId="0" fillId="6" borderId="5" xfId="0" applyFont="1" applyFill="1" applyBorder="1" applyAlignment="1">
      <alignment wrapText="1"/>
    </xf>
    <xf numFmtId="0" fontId="10" fillId="6" borderId="5" xfId="2" applyFill="1" applyBorder="1"/>
    <xf numFmtId="14" fontId="0" fillId="6" borderId="5" xfId="0" applyNumberFormat="1" applyFont="1" applyFill="1" applyBorder="1"/>
    <xf numFmtId="0" fontId="0" fillId="6" borderId="5" xfId="0" applyFont="1" applyFill="1" applyBorder="1" applyAlignment="1">
      <alignment horizontal="center" vertical="center"/>
    </xf>
    <xf numFmtId="0" fontId="0" fillId="6" borderId="5" xfId="0" applyFont="1" applyFill="1" applyBorder="1" applyAlignment="1">
      <alignment horizontal="left"/>
    </xf>
    <xf numFmtId="3" fontId="0" fillId="6" borderId="5" xfId="0" applyNumberFormat="1" applyFont="1" applyFill="1" applyBorder="1" applyAlignment="1">
      <alignment wrapText="1"/>
    </xf>
    <xf numFmtId="3" fontId="0" fillId="6" borderId="5" xfId="0" applyNumberFormat="1" applyFont="1" applyFill="1" applyBorder="1" applyAlignment="1"/>
    <xf numFmtId="0" fontId="0" fillId="6" borderId="5" xfId="0" applyFont="1" applyFill="1" applyBorder="1" applyAlignment="1">
      <alignment horizontal="right"/>
    </xf>
    <xf numFmtId="0" fontId="0" fillId="6" borderId="5" xfId="0" applyNumberFormat="1" applyFont="1" applyFill="1" applyBorder="1" applyAlignment="1">
      <alignment horizontal="right"/>
    </xf>
    <xf numFmtId="14" fontId="0" fillId="6" borderId="5" xfId="0" applyNumberFormat="1" applyFont="1" applyFill="1" applyBorder="1" applyAlignment="1">
      <alignment horizontal="center"/>
    </xf>
    <xf numFmtId="0" fontId="0" fillId="6" borderId="5" xfId="0" applyFont="1" applyFill="1" applyBorder="1" applyAlignment="1">
      <alignment horizontal="center"/>
    </xf>
    <xf numFmtId="0" fontId="0" fillId="6" borderId="5" xfId="0" applyFont="1" applyFill="1" applyBorder="1" applyAlignment="1">
      <alignment vertical="center" wrapText="1"/>
    </xf>
    <xf numFmtId="0" fontId="0" fillId="6" borderId="5" xfId="0" applyFont="1" applyFill="1" applyBorder="1" applyAlignment="1" applyProtection="1">
      <alignment horizontal="left" vertical="center"/>
      <protection locked="0"/>
    </xf>
    <xf numFmtId="14" fontId="0" fillId="6" borderId="5" xfId="0" applyNumberFormat="1" applyFont="1" applyFill="1" applyBorder="1" applyAlignment="1">
      <alignment horizontal="right"/>
    </xf>
    <xf numFmtId="0" fontId="0" fillId="6" borderId="4" xfId="0" applyFont="1" applyFill="1" applyBorder="1" applyAlignment="1">
      <alignment vertical="center"/>
    </xf>
    <xf numFmtId="0" fontId="10" fillId="6" borderId="0" xfId="2" applyFill="1"/>
    <xf numFmtId="0" fontId="0" fillId="0" borderId="5" xfId="0" applyNumberFormat="1" applyFont="1" applyBorder="1" applyAlignment="1">
      <alignment horizontal="right"/>
    </xf>
    <xf numFmtId="14" fontId="0" fillId="3" borderId="5" xfId="0" applyNumberFormat="1" applyFont="1" applyFill="1" applyBorder="1" applyAlignment="1">
      <alignment horizontal="left"/>
    </xf>
    <xf numFmtId="0" fontId="0" fillId="3" borderId="5" xfId="0" applyNumberFormat="1" applyFont="1" applyFill="1" applyBorder="1" applyAlignment="1">
      <alignment horizontal="right"/>
    </xf>
    <xf numFmtId="14" fontId="0" fillId="3" borderId="5" xfId="0" applyNumberFormat="1" applyFont="1" applyFill="1" applyBorder="1" applyAlignment="1">
      <alignment horizontal="center"/>
    </xf>
    <xf numFmtId="0" fontId="0" fillId="3" borderId="5" xfId="0" applyFont="1" applyFill="1" applyBorder="1" applyAlignment="1">
      <alignment horizontal="right"/>
    </xf>
    <xf numFmtId="3" fontId="0" fillId="3" borderId="5" xfId="0" applyNumberFormat="1" applyFont="1" applyFill="1" applyBorder="1" applyAlignment="1">
      <alignment wrapText="1"/>
    </xf>
    <xf numFmtId="0" fontId="7" fillId="6" borderId="5" xfId="1" applyFont="1" applyFill="1" applyBorder="1" applyAlignment="1">
      <alignment vertical="center" wrapText="1"/>
    </xf>
    <xf numFmtId="0" fontId="0" fillId="6" borderId="0" xfId="0" applyFont="1" applyFill="1" applyAlignment="1">
      <alignment horizontal="left"/>
    </xf>
    <xf numFmtId="0" fontId="0" fillId="3" borderId="5" xfId="0" applyFont="1" applyFill="1" applyBorder="1" applyAlignment="1">
      <alignment horizontal="center" vertical="center"/>
    </xf>
    <xf numFmtId="0" fontId="0" fillId="6" borderId="5" xfId="0" applyFont="1" applyFill="1" applyBorder="1" applyAlignment="1" applyProtection="1">
      <alignment horizontal="center" vertical="center"/>
      <protection locked="0"/>
    </xf>
    <xf numFmtId="14" fontId="0" fillId="6" borderId="5" xfId="0" applyNumberFormat="1" applyFont="1" applyFill="1" applyBorder="1" applyAlignment="1" applyProtection="1">
      <alignment vertical="center"/>
      <protection locked="0"/>
    </xf>
    <xf numFmtId="0" fontId="0" fillId="6" borderId="5" xfId="0" applyFont="1" applyFill="1" applyBorder="1" applyAlignment="1" applyProtection="1">
      <alignment vertical="center"/>
      <protection locked="0"/>
    </xf>
    <xf numFmtId="0" fontId="0" fillId="6" borderId="5" xfId="0" applyFont="1" applyFill="1" applyBorder="1" applyAlignment="1" applyProtection="1">
      <alignment vertical="center" wrapText="1"/>
      <protection locked="0"/>
    </xf>
    <xf numFmtId="3" fontId="0" fillId="6" borderId="5" xfId="0" applyNumberFormat="1" applyFont="1" applyFill="1" applyBorder="1" applyAlignment="1">
      <alignment horizontal="right" wrapText="1"/>
    </xf>
    <xf numFmtId="3" fontId="0" fillId="6" borderId="5" xfId="0" applyNumberFormat="1" applyFont="1" applyFill="1" applyBorder="1" applyAlignment="1" applyProtection="1">
      <alignment vertical="center"/>
      <protection locked="0"/>
    </xf>
    <xf numFmtId="0" fontId="0" fillId="6" borderId="5" xfId="0" applyFont="1" applyFill="1" applyBorder="1" applyAlignment="1" applyProtection="1">
      <alignment horizontal="right" vertical="center"/>
      <protection locked="0"/>
    </xf>
    <xf numFmtId="14" fontId="0" fillId="6" borderId="5" xfId="0" applyNumberFormat="1" applyFont="1" applyFill="1" applyBorder="1" applyAlignment="1" applyProtection="1">
      <alignment horizontal="center" vertical="center"/>
      <protection locked="0"/>
    </xf>
    <xf numFmtId="164" fontId="0" fillId="6" borderId="5" xfId="0" applyNumberFormat="1" applyFont="1" applyFill="1" applyBorder="1" applyAlignment="1" applyProtection="1">
      <alignment vertical="center"/>
      <protection locked="0"/>
    </xf>
    <xf numFmtId="0" fontId="0" fillId="6" borderId="5" xfId="0" applyFont="1" applyFill="1" applyBorder="1" applyAlignment="1">
      <alignment horizontal="right" wrapText="1"/>
    </xf>
    <xf numFmtId="0" fontId="10" fillId="6" borderId="1" xfId="2" applyFill="1" applyBorder="1"/>
    <xf numFmtId="3" fontId="0" fillId="6" borderId="5" xfId="0" applyNumberFormat="1" applyFont="1" applyFill="1" applyBorder="1"/>
    <xf numFmtId="0" fontId="0" fillId="6" borderId="5" xfId="0" applyFont="1" applyFill="1" applyBorder="1" applyAlignment="1" applyProtection="1">
      <alignment horizontal="right" vertical="center" wrapText="1"/>
      <protection locked="0"/>
    </xf>
    <xf numFmtId="3" fontId="7" fillId="6" borderId="5" xfId="0" applyNumberFormat="1" applyFont="1" applyFill="1" applyBorder="1" applyAlignment="1">
      <alignment horizontal="right" wrapText="1"/>
    </xf>
    <xf numFmtId="0" fontId="0" fillId="6" borderId="5" xfId="0" applyFont="1" applyFill="1" applyBorder="1" applyAlignment="1">
      <alignment horizontal="left" vertical="center" wrapText="1"/>
    </xf>
    <xf numFmtId="0" fontId="0" fillId="6" borderId="5" xfId="0" applyNumberFormat="1" applyFont="1" applyFill="1" applyBorder="1" applyAlignment="1" applyProtection="1">
      <alignment vertical="center"/>
      <protection locked="0"/>
    </xf>
    <xf numFmtId="0" fontId="0" fillId="6" borderId="5" xfId="0" applyNumberFormat="1" applyFont="1" applyFill="1" applyBorder="1" applyAlignment="1" applyProtection="1">
      <alignment horizontal="right" vertical="center"/>
      <protection locked="0"/>
    </xf>
    <xf numFmtId="3" fontId="0" fillId="6" borderId="5" xfId="0" applyNumberFormat="1" applyFont="1" applyFill="1" applyBorder="1" applyAlignment="1">
      <alignment horizontal="center" vertical="center" wrapText="1"/>
    </xf>
    <xf numFmtId="0" fontId="11" fillId="6" borderId="5" xfId="0" applyFont="1" applyFill="1" applyBorder="1" applyAlignment="1">
      <alignment wrapText="1"/>
    </xf>
    <xf numFmtId="3" fontId="0" fillId="6" borderId="5" xfId="0" applyNumberFormat="1" applyFont="1" applyFill="1" applyBorder="1" applyAlignment="1">
      <alignment horizontal="right"/>
    </xf>
    <xf numFmtId="0" fontId="0" fillId="6" borderId="5" xfId="0" applyFont="1" applyFill="1" applyBorder="1" applyAlignment="1">
      <alignment horizontal="left" vertical="center"/>
    </xf>
    <xf numFmtId="0" fontId="0" fillId="6" borderId="5" xfId="0" applyFont="1" applyFill="1" applyBorder="1" applyAlignment="1">
      <alignment horizontal="right" vertical="center"/>
    </xf>
    <xf numFmtId="3" fontId="0" fillId="6" borderId="5" xfId="0" applyNumberFormat="1" applyFont="1" applyFill="1" applyBorder="1" applyAlignment="1">
      <alignment vertical="center"/>
    </xf>
    <xf numFmtId="0" fontId="0" fillId="6" borderId="5" xfId="0" applyFont="1" applyFill="1" applyBorder="1" applyAlignment="1">
      <alignment horizontal="center" vertical="center" wrapText="1"/>
    </xf>
    <xf numFmtId="0" fontId="7" fillId="6" borderId="0" xfId="0" applyFont="1" applyFill="1"/>
    <xf numFmtId="0" fontId="7" fillId="6" borderId="5" xfId="0" applyFont="1" applyFill="1" applyBorder="1" applyAlignment="1">
      <alignment wrapText="1"/>
    </xf>
    <xf numFmtId="0" fontId="7" fillId="6" borderId="5" xfId="0" applyFont="1" applyFill="1" applyBorder="1"/>
    <xf numFmtId="0" fontId="7" fillId="6" borderId="5" xfId="0" applyFont="1" applyFill="1" applyBorder="1" applyAlignment="1" applyProtection="1">
      <alignment horizontal="center" vertical="center"/>
      <protection locked="0"/>
    </xf>
    <xf numFmtId="14" fontId="7" fillId="6" borderId="5" xfId="0" applyNumberFormat="1" applyFont="1" applyFill="1" applyBorder="1" applyAlignment="1" applyProtection="1">
      <alignment vertical="center"/>
      <protection locked="0"/>
    </xf>
    <xf numFmtId="0" fontId="7" fillId="6" borderId="5" xfId="0" applyFont="1" applyFill="1" applyBorder="1" applyAlignment="1" applyProtection="1">
      <alignment vertical="center"/>
      <protection locked="0"/>
    </xf>
    <xf numFmtId="3" fontId="7" fillId="6" borderId="5" xfId="0" applyNumberFormat="1" applyFont="1" applyFill="1" applyBorder="1"/>
    <xf numFmtId="0" fontId="7" fillId="6" borderId="5" xfId="0" applyNumberFormat="1" applyFont="1" applyFill="1" applyBorder="1" applyAlignment="1" applyProtection="1">
      <alignment vertical="center"/>
      <protection locked="0"/>
    </xf>
    <xf numFmtId="14" fontId="7" fillId="6" borderId="5" xfId="0" applyNumberFormat="1" applyFont="1" applyFill="1" applyBorder="1" applyAlignment="1" applyProtection="1">
      <alignment horizontal="center" vertical="center"/>
      <protection locked="0"/>
    </xf>
    <xf numFmtId="164" fontId="7" fillId="6" borderId="5" xfId="0" applyNumberFormat="1" applyFont="1" applyFill="1" applyBorder="1" applyAlignment="1" applyProtection="1">
      <alignment vertical="center"/>
      <protection locked="0"/>
    </xf>
    <xf numFmtId="0" fontId="7" fillId="6" borderId="5" xfId="0" applyFont="1" applyFill="1" applyBorder="1" applyAlignment="1">
      <alignment horizontal="right" wrapText="1"/>
    </xf>
    <xf numFmtId="0" fontId="7" fillId="6" borderId="5" xfId="0" applyFont="1" applyFill="1" applyBorder="1" applyAlignment="1">
      <alignment horizontal="center" vertical="center"/>
    </xf>
    <xf numFmtId="0" fontId="7" fillId="6" borderId="5" xfId="0" applyFont="1" applyFill="1" applyBorder="1" applyAlignment="1">
      <alignment vertical="center" wrapText="1"/>
    </xf>
    <xf numFmtId="0" fontId="7" fillId="6" borderId="5" xfId="0" applyFont="1" applyFill="1" applyBorder="1" applyAlignment="1">
      <alignment horizontal="left"/>
    </xf>
    <xf numFmtId="0" fontId="7" fillId="6" borderId="5" xfId="0" applyFont="1" applyFill="1" applyBorder="1" applyAlignment="1">
      <alignment horizontal="left" wrapText="1"/>
    </xf>
    <xf numFmtId="164" fontId="7" fillId="6" borderId="5" xfId="0" applyNumberFormat="1" applyFont="1" applyFill="1" applyBorder="1" applyAlignment="1" applyProtection="1">
      <alignment vertical="center" wrapText="1"/>
      <protection locked="0"/>
    </xf>
    <xf numFmtId="0" fontId="0" fillId="6" borderId="5" xfId="0" applyFont="1" applyFill="1" applyBorder="1" applyAlignment="1">
      <alignment vertical="center"/>
    </xf>
    <xf numFmtId="0" fontId="8" fillId="6" borderId="5" xfId="0" applyFont="1" applyFill="1" applyBorder="1" applyAlignment="1">
      <alignment horizontal="left" vertical="center" wrapText="1"/>
    </xf>
    <xf numFmtId="3" fontId="0" fillId="6" borderId="5" xfId="0" applyNumberFormat="1" applyFont="1" applyFill="1" applyBorder="1" applyAlignment="1">
      <alignment horizontal="right" vertical="center" wrapText="1"/>
    </xf>
    <xf numFmtId="3" fontId="0" fillId="6" borderId="5" xfId="0" applyNumberFormat="1" applyFont="1" applyFill="1" applyBorder="1" applyAlignment="1">
      <alignment horizontal="center" vertical="center"/>
    </xf>
    <xf numFmtId="0" fontId="0" fillId="6" borderId="5" xfId="0" applyFont="1" applyFill="1" applyBorder="1" applyAlignment="1">
      <alignment horizontal="right" vertical="center" wrapText="1"/>
    </xf>
    <xf numFmtId="14" fontId="0" fillId="6" borderId="5" xfId="0" applyNumberFormat="1" applyFont="1" applyFill="1" applyBorder="1" applyAlignment="1" applyProtection="1">
      <alignment horizontal="right" vertical="center"/>
      <protection locked="0"/>
    </xf>
    <xf numFmtId="3" fontId="0" fillId="6" borderId="5" xfId="0" applyNumberFormat="1" applyFont="1" applyFill="1" applyBorder="1" applyAlignment="1">
      <alignment vertical="center" wrapText="1"/>
    </xf>
    <xf numFmtId="164" fontId="0" fillId="6" borderId="5" xfId="0" applyNumberFormat="1" applyFont="1" applyFill="1" applyBorder="1" applyAlignment="1" applyProtection="1">
      <alignment horizontal="center" vertical="center"/>
      <protection locked="0"/>
    </xf>
    <xf numFmtId="0" fontId="0" fillId="6" borderId="5" xfId="0" applyFont="1" applyFill="1" applyBorder="1" applyAlignment="1">
      <alignment horizontal="center" wrapText="1"/>
    </xf>
    <xf numFmtId="3" fontId="0" fillId="6" borderId="5" xfId="0" applyNumberFormat="1" applyFont="1" applyFill="1" applyBorder="1" applyAlignment="1">
      <alignment horizontal="right" vertical="center"/>
    </xf>
    <xf numFmtId="3" fontId="8" fillId="6" borderId="5" xfId="0" applyNumberFormat="1" applyFont="1" applyFill="1" applyBorder="1"/>
    <xf numFmtId="3" fontId="8" fillId="6" borderId="5" xfId="0" applyNumberFormat="1" applyFont="1" applyFill="1" applyBorder="1" applyAlignment="1"/>
    <xf numFmtId="0" fontId="0" fillId="6" borderId="0" xfId="0" applyFont="1" applyFill="1" applyAlignment="1">
      <alignment vertical="center"/>
    </xf>
    <xf numFmtId="14" fontId="0" fillId="6" borderId="5" xfId="0" applyNumberFormat="1" applyFont="1" applyFill="1" applyBorder="1" applyAlignment="1">
      <alignment vertical="center"/>
    </xf>
    <xf numFmtId="14" fontId="0" fillId="6" borderId="5" xfId="0" applyNumberFormat="1" applyFont="1" applyFill="1" applyBorder="1" applyAlignment="1">
      <alignment horizontal="center" vertical="center"/>
    </xf>
    <xf numFmtId="0" fontId="10" fillId="6" borderId="0" xfId="2" applyFill="1" applyAlignment="1">
      <alignment vertical="center"/>
    </xf>
    <xf numFmtId="3" fontId="8" fillId="6" borderId="5" xfId="0" applyNumberFormat="1" applyFont="1" applyFill="1" applyBorder="1" applyAlignment="1">
      <alignment vertical="center"/>
    </xf>
    <xf numFmtId="0" fontId="0" fillId="6" borderId="4" xfId="0" applyFont="1" applyFill="1" applyBorder="1" applyAlignment="1">
      <alignment horizontal="center"/>
    </xf>
    <xf numFmtId="0" fontId="7" fillId="6" borderId="4" xfId="0" applyFont="1" applyFill="1" applyBorder="1" applyAlignment="1" applyProtection="1">
      <alignment horizontal="center" vertical="center"/>
      <protection locked="0"/>
    </xf>
    <xf numFmtId="14" fontId="0" fillId="6" borderId="4" xfId="0" applyNumberFormat="1" applyFont="1" applyFill="1" applyBorder="1"/>
    <xf numFmtId="0" fontId="0" fillId="6" borderId="4" xfId="0" applyFont="1" applyFill="1" applyBorder="1" applyAlignment="1">
      <alignment horizontal="left" vertical="center"/>
    </xf>
    <xf numFmtId="0" fontId="0" fillId="6" borderId="4" xfId="0" applyFont="1" applyFill="1" applyBorder="1" applyAlignment="1">
      <alignment vertical="center" wrapText="1"/>
    </xf>
    <xf numFmtId="3" fontId="8" fillId="6" borderId="4" xfId="0" applyNumberFormat="1" applyFont="1" applyFill="1" applyBorder="1" applyAlignment="1">
      <alignment vertical="center"/>
    </xf>
    <xf numFmtId="14" fontId="0" fillId="6" borderId="4" xfId="0" applyNumberFormat="1" applyFont="1" applyFill="1" applyBorder="1" applyAlignment="1">
      <alignment horizontal="center" vertical="center"/>
    </xf>
    <xf numFmtId="14" fontId="0" fillId="6" borderId="4" xfId="0" applyNumberFormat="1" applyFont="1" applyFill="1" applyBorder="1" applyAlignment="1">
      <alignment vertical="center"/>
    </xf>
    <xf numFmtId="0" fontId="0" fillId="6" borderId="4" xfId="0" applyFont="1" applyFill="1" applyBorder="1" applyAlignment="1">
      <alignment horizontal="right" vertical="center"/>
    </xf>
    <xf numFmtId="0" fontId="0" fillId="6" borderId="4" xfId="0" applyFont="1" applyFill="1" applyBorder="1" applyAlignment="1">
      <alignment horizontal="center" vertical="center"/>
    </xf>
    <xf numFmtId="0" fontId="0" fillId="6" borderId="5" xfId="0" applyNumberFormat="1" applyFont="1" applyFill="1" applyBorder="1" applyAlignment="1">
      <alignment vertical="center"/>
    </xf>
    <xf numFmtId="0" fontId="0" fillId="6" borderId="2" xfId="0" applyFont="1" applyFill="1" applyBorder="1"/>
    <xf numFmtId="0" fontId="0" fillId="6" borderId="3" xfId="0" applyFont="1" applyFill="1" applyBorder="1" applyAlignment="1">
      <alignment wrapText="1"/>
    </xf>
    <xf numFmtId="0" fontId="0" fillId="6" borderId="1" xfId="0" applyFont="1" applyFill="1" applyBorder="1"/>
    <xf numFmtId="0" fontId="5" fillId="6" borderId="5" xfId="0" applyFont="1" applyFill="1" applyBorder="1" applyAlignment="1">
      <alignment horizontal="center" vertical="center"/>
    </xf>
    <xf numFmtId="0" fontId="10" fillId="6" borderId="1" xfId="2" applyFill="1" applyBorder="1" applyAlignment="1">
      <alignment vertical="center"/>
    </xf>
    <xf numFmtId="0" fontId="7" fillId="6" borderId="5" xfId="0" applyFont="1" applyFill="1" applyBorder="1" applyAlignment="1">
      <alignment vertical="center"/>
    </xf>
    <xf numFmtId="0" fontId="5" fillId="6" borderId="5" xfId="0" applyFont="1" applyFill="1" applyBorder="1" applyAlignment="1">
      <alignment horizontal="center" vertical="center" wrapText="1"/>
    </xf>
    <xf numFmtId="164" fontId="0" fillId="6" borderId="5" xfId="0" applyNumberFormat="1" applyFont="1" applyFill="1" applyBorder="1" applyAlignment="1" applyProtection="1">
      <alignment horizontal="center" vertical="center" wrapText="1"/>
      <protection locked="0"/>
    </xf>
    <xf numFmtId="0" fontId="0" fillId="6" borderId="1" xfId="0" applyFont="1" applyFill="1" applyBorder="1" applyAlignment="1">
      <alignment vertical="center"/>
    </xf>
    <xf numFmtId="0" fontId="0" fillId="6" borderId="4" xfId="0" applyFont="1" applyFill="1" applyBorder="1" applyAlignment="1">
      <alignment wrapText="1"/>
    </xf>
    <xf numFmtId="0" fontId="0" fillId="6" borderId="4" xfId="0" applyFont="1" applyFill="1" applyBorder="1"/>
    <xf numFmtId="0" fontId="10" fillId="6" borderId="4" xfId="2" applyFill="1" applyBorder="1"/>
    <xf numFmtId="0" fontId="0" fillId="6" borderId="5" xfId="0" applyNumberFormat="1" applyFont="1" applyFill="1" applyBorder="1" applyAlignment="1">
      <alignment horizontal="right" vertical="center" wrapText="1"/>
    </xf>
    <xf numFmtId="0" fontId="0" fillId="6" borderId="0" xfId="0" applyFont="1" applyFill="1" applyAlignment="1">
      <alignment wrapText="1"/>
    </xf>
    <xf numFmtId="0" fontId="7" fillId="6" borderId="5" xfId="1" applyFont="1" applyFill="1" applyBorder="1" applyAlignment="1">
      <alignment horizontal="right" vertical="center" wrapText="1"/>
    </xf>
    <xf numFmtId="3" fontId="0" fillId="6" borderId="5" xfId="0" applyNumberFormat="1" applyFont="1" applyFill="1" applyBorder="1" applyAlignment="1" applyProtection="1">
      <alignment horizontal="right" vertical="center"/>
      <protection locked="0"/>
    </xf>
    <xf numFmtId="0" fontId="0" fillId="6" borderId="5" xfId="0" applyNumberFormat="1" applyFont="1" applyFill="1" applyBorder="1" applyAlignment="1">
      <alignment horizontal="center" vertical="center" wrapText="1"/>
    </xf>
    <xf numFmtId="0" fontId="9" fillId="6" borderId="5" xfId="0" applyFont="1" applyFill="1" applyBorder="1" applyAlignment="1">
      <alignment wrapText="1"/>
    </xf>
    <xf numFmtId="14" fontId="10" fillId="6" borderId="0" xfId="2" applyNumberFormat="1" applyFill="1" applyAlignment="1">
      <alignment horizontal="left"/>
    </xf>
    <xf numFmtId="14" fontId="0" fillId="6" borderId="0" xfId="0" applyNumberFormat="1" applyFont="1" applyFill="1" applyAlignment="1">
      <alignment horizontal="center"/>
    </xf>
    <xf numFmtId="0" fontId="9" fillId="6" borderId="5" xfId="0" applyFont="1" applyFill="1" applyBorder="1" applyAlignment="1">
      <alignment vertical="top" wrapText="1"/>
    </xf>
    <xf numFmtId="14" fontId="0" fillId="6" borderId="4" xfId="0" applyNumberFormat="1" applyFont="1" applyFill="1" applyBorder="1" applyAlignment="1" applyProtection="1">
      <alignment vertical="center"/>
      <protection locked="0"/>
    </xf>
    <xf numFmtId="0" fontId="7" fillId="6" borderId="4" xfId="1" applyFont="1" applyFill="1" applyBorder="1" applyAlignment="1">
      <alignment vertical="center" wrapText="1"/>
    </xf>
    <xf numFmtId="3" fontId="0" fillId="6" borderId="4" xfId="0" applyNumberFormat="1" applyFont="1" applyFill="1" applyBorder="1" applyAlignment="1">
      <alignment vertical="center" wrapText="1"/>
    </xf>
    <xf numFmtId="14" fontId="0" fillId="6" borderId="4" xfId="0" applyNumberFormat="1" applyFont="1" applyFill="1" applyBorder="1" applyAlignment="1" applyProtection="1">
      <alignment horizontal="center" vertical="center"/>
      <protection locked="0"/>
    </xf>
    <xf numFmtId="164" fontId="0" fillId="6" borderId="4" xfId="0" applyNumberFormat="1" applyFont="1" applyFill="1" applyBorder="1" applyAlignment="1" applyProtection="1">
      <alignment vertical="center"/>
      <protection locked="0"/>
    </xf>
    <xf numFmtId="0" fontId="0" fillId="6" borderId="5" xfId="0" applyNumberFormat="1" applyFont="1" applyFill="1" applyBorder="1" applyAlignment="1">
      <alignment vertical="center" wrapText="1"/>
    </xf>
    <xf numFmtId="0" fontId="12" fillId="6" borderId="5" xfId="0" applyFont="1" applyFill="1" applyBorder="1" applyAlignment="1">
      <alignment wrapText="1"/>
    </xf>
    <xf numFmtId="3" fontId="0" fillId="6" borderId="4" xfId="0" applyNumberFormat="1" applyFont="1" applyFill="1" applyBorder="1" applyAlignment="1">
      <alignment wrapText="1"/>
    </xf>
    <xf numFmtId="3" fontId="0" fillId="6" borderId="4" xfId="0" applyNumberFormat="1" applyFont="1" applyFill="1" applyBorder="1" applyAlignment="1"/>
    <xf numFmtId="0" fontId="0" fillId="6" borderId="4" xfId="0" applyFont="1" applyFill="1" applyBorder="1" applyAlignment="1">
      <alignment horizontal="right"/>
    </xf>
    <xf numFmtId="0" fontId="0" fillId="6" borderId="4" xfId="0" applyNumberFormat="1" applyFont="1" applyFill="1" applyBorder="1" applyAlignment="1">
      <alignment vertical="center" wrapText="1"/>
    </xf>
    <xf numFmtId="14" fontId="0" fillId="6" borderId="4" xfId="0" applyNumberFormat="1" applyFont="1" applyFill="1" applyBorder="1" applyAlignment="1">
      <alignment horizontal="center"/>
    </xf>
    <xf numFmtId="49" fontId="0" fillId="6" borderId="5" xfId="0" applyNumberFormat="1" applyFont="1" applyFill="1" applyBorder="1" applyAlignment="1">
      <alignment vertical="center" wrapText="1"/>
    </xf>
    <xf numFmtId="0" fontId="0" fillId="6" borderId="5" xfId="0" applyFont="1" applyFill="1" applyBorder="1" applyAlignment="1">
      <alignment horizontal="left" vertical="top" wrapText="1"/>
    </xf>
    <xf numFmtId="0" fontId="0" fillId="6" borderId="5" xfId="0" applyFont="1" applyFill="1" applyBorder="1" applyAlignment="1">
      <alignment vertical="top" wrapText="1"/>
    </xf>
    <xf numFmtId="0" fontId="10" fillId="6" borderId="5" xfId="2" applyFill="1" applyBorder="1" applyAlignment="1">
      <alignment vertical="center"/>
    </xf>
    <xf numFmtId="0" fontId="0" fillId="6" borderId="0" xfId="0" applyFont="1" applyFill="1" applyAlignment="1">
      <alignment horizontal="center"/>
    </xf>
    <xf numFmtId="14" fontId="0" fillId="6" borderId="0" xfId="0" applyNumberFormat="1" applyFont="1" applyFill="1"/>
    <xf numFmtId="3" fontId="0" fillId="6" borderId="0" xfId="0" applyNumberFormat="1" applyFont="1" applyFill="1" applyAlignment="1">
      <alignment wrapText="1"/>
    </xf>
    <xf numFmtId="3" fontId="0" fillId="6" borderId="0" xfId="0" applyNumberFormat="1" applyFont="1" applyFill="1" applyAlignment="1"/>
    <xf numFmtId="0" fontId="0" fillId="6" borderId="0" xfId="0" applyFont="1" applyFill="1" applyAlignment="1">
      <alignment horizontal="right"/>
    </xf>
    <xf numFmtId="0" fontId="0" fillId="6" borderId="0" xfId="0" applyFont="1" applyFill="1" applyAlignment="1">
      <alignment horizontal="center" vertical="center"/>
    </xf>
    <xf numFmtId="0" fontId="7" fillId="6" borderId="5" xfId="0" applyFont="1" applyFill="1" applyBorder="1" applyAlignment="1" applyProtection="1">
      <alignment horizontal="center" vertical="center" wrapText="1"/>
      <protection locked="0"/>
    </xf>
    <xf numFmtId="0" fontId="5" fillId="6" borderId="4" xfId="0" applyFont="1" applyFill="1" applyBorder="1" applyAlignment="1">
      <alignment horizontal="center" vertical="center"/>
    </xf>
    <xf numFmtId="42" fontId="0" fillId="0" borderId="5" xfId="3" applyFont="1" applyFill="1" applyBorder="1" applyAlignment="1" applyProtection="1">
      <alignment vertical="center"/>
      <protection locked="0"/>
    </xf>
    <xf numFmtId="0" fontId="10" fillId="0" borderId="5" xfId="2" applyFill="1" applyBorder="1" applyAlignment="1">
      <alignment vertical="center"/>
    </xf>
    <xf numFmtId="14" fontId="0" fillId="0" borderId="5" xfId="0" applyNumberFormat="1" applyFont="1" applyFill="1" applyBorder="1" applyAlignment="1">
      <alignment vertical="center"/>
    </xf>
    <xf numFmtId="14" fontId="0" fillId="0" borderId="5" xfId="0" applyNumberFormat="1" applyFont="1" applyFill="1" applyBorder="1" applyAlignment="1">
      <alignment vertical="center" wrapText="1"/>
    </xf>
    <xf numFmtId="14" fontId="0" fillId="6" borderId="5" xfId="0" applyNumberFormat="1" applyFont="1" applyFill="1" applyBorder="1" applyAlignment="1">
      <alignment wrapText="1"/>
    </xf>
    <xf numFmtId="14" fontId="0" fillId="6" borderId="4" xfId="0" applyNumberFormat="1" applyFont="1" applyFill="1" applyBorder="1" applyAlignment="1">
      <alignment wrapText="1"/>
    </xf>
    <xf numFmtId="14" fontId="0" fillId="6" borderId="5" xfId="0" applyNumberFormat="1" applyFont="1" applyFill="1" applyBorder="1" applyAlignment="1">
      <alignment vertical="center" wrapText="1"/>
    </xf>
    <xf numFmtId="0" fontId="14" fillId="0" borderId="5" xfId="0" applyFont="1" applyBorder="1"/>
    <xf numFmtId="0" fontId="14" fillId="0" borderId="0" xfId="0" applyFont="1" applyAlignment="1">
      <alignment wrapText="1"/>
    </xf>
    <xf numFmtId="0" fontId="15" fillId="0" borderId="5" xfId="0" applyFont="1" applyBorder="1" applyAlignment="1">
      <alignment wrapText="1"/>
    </xf>
    <xf numFmtId="164" fontId="0" fillId="6" borderId="5" xfId="0" applyNumberFormat="1" applyFont="1" applyFill="1" applyBorder="1" applyAlignment="1">
      <alignment vertical="center"/>
    </xf>
    <xf numFmtId="3" fontId="7" fillId="6" borderId="5" xfId="0" applyNumberFormat="1" applyFont="1" applyFill="1" applyBorder="1" applyAlignment="1">
      <alignment horizontal="right" vertical="center" wrapText="1"/>
    </xf>
    <xf numFmtId="0" fontId="0" fillId="0" borderId="5" xfId="0" applyFont="1" applyBorder="1" applyAlignment="1">
      <alignment horizontal="center" wrapText="1"/>
    </xf>
    <xf numFmtId="14" fontId="0" fillId="0" borderId="5" xfId="0" applyNumberFormat="1" applyFont="1" applyBorder="1" applyAlignment="1">
      <alignment vertical="center" wrapText="1"/>
    </xf>
    <xf numFmtId="14" fontId="0" fillId="0" borderId="0" xfId="0" applyNumberFormat="1" applyFont="1" applyAlignment="1">
      <alignment horizontal="center" vertical="center"/>
    </xf>
    <xf numFmtId="14" fontId="0" fillId="6" borderId="0" xfId="0" applyNumberFormat="1" applyFont="1" applyFill="1" applyAlignment="1">
      <alignment horizontal="center" vertical="center"/>
    </xf>
    <xf numFmtId="42" fontId="0" fillId="0" borderId="5" xfId="3" applyFont="1" applyFill="1" applyBorder="1" applyAlignment="1">
      <alignment horizontal="right" wrapText="1"/>
    </xf>
    <xf numFmtId="0" fontId="0" fillId="7" borderId="5" xfId="0" applyFont="1" applyFill="1" applyBorder="1" applyAlignment="1" applyProtection="1">
      <alignment horizontal="left" vertical="center"/>
      <protection locked="0"/>
    </xf>
    <xf numFmtId="0" fontId="0" fillId="7" borderId="5" xfId="0" applyFont="1" applyFill="1" applyBorder="1" applyAlignment="1" applyProtection="1">
      <alignment vertical="center"/>
      <protection locked="0"/>
    </xf>
    <xf numFmtId="0" fontId="0" fillId="3" borderId="5" xfId="0" applyFont="1" applyFill="1" applyBorder="1" applyAlignment="1" applyProtection="1">
      <alignment horizontal="left" vertical="center"/>
      <protection locked="0"/>
    </xf>
    <xf numFmtId="0" fontId="0" fillId="3" borderId="5" xfId="0" applyFont="1" applyFill="1" applyBorder="1" applyAlignment="1" applyProtection="1">
      <alignment vertical="center"/>
      <protection locked="0"/>
    </xf>
    <xf numFmtId="164" fontId="0" fillId="3" borderId="5" xfId="0" applyNumberFormat="1" applyFont="1" applyFill="1" applyBorder="1" applyAlignment="1" applyProtection="1">
      <alignment vertical="center"/>
      <protection locked="0"/>
    </xf>
    <xf numFmtId="44" fontId="0" fillId="3" borderId="5" xfId="4" applyFont="1" applyFill="1" applyBorder="1" applyAlignment="1" applyProtection="1">
      <alignment vertical="center" wrapText="1"/>
      <protection locked="0"/>
    </xf>
    <xf numFmtId="165" fontId="0" fillId="6" borderId="5" xfId="4" applyNumberFormat="1" applyFont="1" applyFill="1" applyBorder="1" applyAlignment="1" applyProtection="1">
      <alignment vertical="center"/>
      <protection locked="0"/>
    </xf>
    <xf numFmtId="165" fontId="0" fillId="3" borderId="5" xfId="4" applyNumberFormat="1" applyFont="1" applyFill="1" applyBorder="1" applyAlignment="1" applyProtection="1">
      <alignment vertical="center"/>
      <protection locked="0"/>
    </xf>
    <xf numFmtId="165" fontId="0" fillId="6" borderId="5" xfId="4" applyNumberFormat="1" applyFont="1" applyFill="1" applyBorder="1" applyAlignment="1">
      <alignment horizontal="right" vertical="center" wrapText="1"/>
    </xf>
    <xf numFmtId="165" fontId="0" fillId="6" borderId="5" xfId="4" applyNumberFormat="1" applyFont="1" applyFill="1" applyBorder="1" applyAlignment="1">
      <alignment horizontal="right" wrapText="1"/>
    </xf>
    <xf numFmtId="165" fontId="0" fillId="3" borderId="5" xfId="4" applyNumberFormat="1" applyFont="1" applyFill="1" applyBorder="1" applyAlignment="1">
      <alignment horizontal="right" vertical="center" wrapText="1"/>
    </xf>
    <xf numFmtId="0" fontId="0" fillId="3" borderId="0" xfId="0" applyFont="1" applyFill="1" applyAlignment="1">
      <alignment vertical="center"/>
    </xf>
    <xf numFmtId="2" fontId="0" fillId="3" borderId="5" xfId="0" applyNumberFormat="1" applyFont="1" applyFill="1" applyBorder="1" applyAlignment="1" applyProtection="1">
      <alignment vertical="center"/>
      <protection locked="0"/>
    </xf>
    <xf numFmtId="0" fontId="0" fillId="5" borderId="5" xfId="0" applyNumberFormat="1" applyFont="1" applyFill="1" applyBorder="1" applyAlignment="1" applyProtection="1">
      <alignment horizontal="right" vertical="center"/>
      <protection locked="0"/>
    </xf>
    <xf numFmtId="0" fontId="0" fillId="5" borderId="5" xfId="0" applyNumberFormat="1" applyFont="1" applyFill="1" applyBorder="1" applyAlignment="1" applyProtection="1">
      <alignment vertical="center"/>
      <protection locked="0"/>
    </xf>
    <xf numFmtId="14" fontId="0" fillId="3" borderId="5" xfId="0" applyNumberFormat="1" applyFont="1" applyFill="1" applyBorder="1" applyAlignment="1">
      <alignment horizontal="center" wrapText="1"/>
    </xf>
    <xf numFmtId="0" fontId="8" fillId="6" borderId="0" xfId="0" applyFont="1" applyFill="1" applyAlignment="1">
      <alignment vertical="center" wrapText="1"/>
    </xf>
    <xf numFmtId="0" fontId="0" fillId="8" borderId="5" xfId="0" applyFont="1" applyFill="1" applyBorder="1" applyAlignment="1">
      <alignment horizontal="center" vertical="center"/>
    </xf>
    <xf numFmtId="0" fontId="0" fillId="6" borderId="5" xfId="0" applyFont="1" applyFill="1" applyBorder="1" applyAlignment="1" applyProtection="1">
      <alignment horizontal="center" vertical="center" wrapText="1"/>
      <protection locked="0"/>
    </xf>
    <xf numFmtId="3" fontId="0" fillId="6" borderId="5" xfId="0" applyNumberFormat="1" applyFont="1" applyFill="1" applyBorder="1" applyAlignment="1" applyProtection="1">
      <alignment horizontal="right"/>
      <protection locked="0"/>
    </xf>
    <xf numFmtId="0" fontId="0" fillId="8" borderId="5" xfId="0" applyFont="1" applyFill="1" applyBorder="1" applyAlignment="1">
      <alignment horizontal="center"/>
    </xf>
    <xf numFmtId="0" fontId="0" fillId="8" borderId="5" xfId="0" applyFont="1" applyFill="1" applyBorder="1" applyAlignment="1" applyProtection="1">
      <alignment horizontal="center" vertical="center"/>
      <protection locked="0"/>
    </xf>
    <xf numFmtId="166" fontId="0" fillId="6" borderId="5" xfId="0" applyNumberFormat="1" applyFont="1" applyFill="1" applyBorder="1" applyAlignment="1">
      <alignment horizontal="right" wrapText="1"/>
    </xf>
    <xf numFmtId="166" fontId="0" fillId="6" borderId="5" xfId="0" applyNumberFormat="1" applyFont="1" applyFill="1" applyBorder="1" applyAlignment="1">
      <alignment horizontal="right" vertical="center" wrapText="1"/>
    </xf>
    <xf numFmtId="0" fontId="14" fillId="6" borderId="5" xfId="0" applyFont="1" applyFill="1" applyBorder="1" applyAlignment="1" applyProtection="1">
      <alignment vertical="center"/>
      <protection locked="0"/>
    </xf>
    <xf numFmtId="0" fontId="6" fillId="2" borderId="5" xfId="0" applyFont="1" applyFill="1" applyBorder="1" applyAlignment="1">
      <alignment vertical="center" wrapText="1"/>
    </xf>
    <xf numFmtId="0" fontId="0" fillId="6" borderId="5" xfId="0" applyFont="1" applyFill="1" applyBorder="1" applyAlignment="1"/>
    <xf numFmtId="0" fontId="8" fillId="6" borderId="5" xfId="0" applyFont="1" applyFill="1" applyBorder="1" applyAlignment="1"/>
    <xf numFmtId="0" fontId="0" fillId="6" borderId="4" xfId="0" applyFont="1" applyFill="1" applyBorder="1" applyAlignment="1"/>
    <xf numFmtId="14" fontId="0" fillId="6" borderId="5" xfId="0" applyNumberFormat="1" applyFont="1" applyFill="1" applyBorder="1" applyAlignment="1"/>
    <xf numFmtId="0" fontId="0" fillId="6" borderId="0" xfId="0" applyFont="1" applyFill="1" applyAlignment="1"/>
    <xf numFmtId="0" fontId="0" fillId="0" borderId="0" xfId="0" applyFont="1" applyAlignment="1"/>
    <xf numFmtId="0" fontId="0" fillId="3" borderId="5" xfId="0" applyFont="1" applyFill="1" applyBorder="1" applyAlignment="1">
      <alignment wrapText="1"/>
    </xf>
    <xf numFmtId="0" fontId="0" fillId="3" borderId="5" xfId="0" applyFont="1" applyFill="1" applyBorder="1" applyAlignment="1" applyProtection="1">
      <alignment horizontal="center" vertical="center"/>
      <protection locked="0"/>
    </xf>
    <xf numFmtId="14" fontId="0" fillId="3" borderId="5" xfId="0" applyNumberFormat="1" applyFont="1" applyFill="1" applyBorder="1" applyAlignment="1" applyProtection="1">
      <alignment vertical="center"/>
      <protection locked="0"/>
    </xf>
    <xf numFmtId="0" fontId="0" fillId="3" borderId="5" xfId="0" applyFont="1" applyFill="1" applyBorder="1" applyAlignment="1">
      <alignment vertical="center" wrapText="1"/>
    </xf>
    <xf numFmtId="3" fontId="0" fillId="3" borderId="5" xfId="0" applyNumberFormat="1" applyFont="1" applyFill="1" applyBorder="1" applyAlignment="1" applyProtection="1">
      <alignment vertical="center"/>
      <protection locked="0"/>
    </xf>
    <xf numFmtId="3" fontId="0" fillId="3" borderId="5" xfId="0" applyNumberFormat="1" applyFont="1" applyFill="1" applyBorder="1"/>
    <xf numFmtId="0" fontId="0" fillId="3" borderId="5" xfId="0" applyNumberFormat="1" applyFont="1" applyFill="1" applyBorder="1" applyAlignment="1" applyProtection="1">
      <alignment vertical="center"/>
      <protection locked="0"/>
    </xf>
    <xf numFmtId="0" fontId="0" fillId="3" borderId="5" xfId="0" applyFont="1" applyFill="1" applyBorder="1" applyAlignment="1">
      <alignment horizontal="right" wrapText="1"/>
    </xf>
    <xf numFmtId="0" fontId="0" fillId="3" borderId="5" xfId="0" applyFont="1" applyFill="1" applyBorder="1" applyAlignment="1">
      <alignment horizontal="left"/>
    </xf>
    <xf numFmtId="1" fontId="0" fillId="6" borderId="5" xfId="0" applyNumberFormat="1" applyFont="1" applyFill="1" applyBorder="1" applyAlignment="1">
      <alignment vertical="center"/>
    </xf>
    <xf numFmtId="0" fontId="5" fillId="4" borderId="5" xfId="0" applyFont="1" applyFill="1" applyBorder="1" applyAlignment="1">
      <alignment wrapText="1"/>
    </xf>
  </cellXfs>
  <cellStyles count="5">
    <cellStyle name="Hipervínculo" xfId="2" builtinId="8"/>
    <cellStyle name="Moneda" xfId="4" builtinId="4"/>
    <cellStyle name="Moneda [0]" xfId="3" builtinId="7"/>
    <cellStyle name="Normal" xfId="0" builtinId="0"/>
    <cellStyle name="Normal 2" xfId="1" xr:uid="{00000000-0005-0000-0000-000004000000}"/>
  </cellStyles>
  <dxfs count="0"/>
  <tableStyles count="0" defaultTableStyle="TableStyleMedium2" defaultPivotStyle="PivotStyleLight16"/>
  <colors>
    <mruColors>
      <color rgb="FF00FF00"/>
      <color rgb="FFFF33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20-4-10496756&amp;g-recaptcha-response=03AGdBq25lyYkxAJoJm5VkN7R5fVzazqltt-ed2FuRX-85Oa4LH-3XNF9U48eFIoEzbg9PqXP7oz4d8wG5Hp9WQz3Iq9ig1qWmCrG8_oDLKfbNuMOGyK2TCe8-a6PU_32HLTA-MJ8HO45YLi3mZw0" TargetMode="External"/><Relationship Id="rId299" Type="http://schemas.openxmlformats.org/officeDocument/2006/relationships/hyperlink" Target="mailto:ofis.balsa08@hotmail.com" TargetMode="External"/><Relationship Id="rId303" Type="http://schemas.openxmlformats.org/officeDocument/2006/relationships/hyperlink" Target="mailto:gesft1961@gmail.com" TargetMode="External"/><Relationship Id="rId21" Type="http://schemas.openxmlformats.org/officeDocument/2006/relationships/hyperlink" Target="https://www.contratos.gov.co/consultas/detalleProceso.do?numConstancia=20-4-10252355&amp;g-recaptcha-response=03AGdBq27JSqouB9Vu-Lpus5LRgFBu78h8PEEkdSbcHJ9xTw_pA4kwLwVV0MlfwzdMmuLMduf5Ay0Qw5vFYlOMElPxc1K6GS04kKfLUzHkT5os0hv916Dz1AQzL3lvkORicnIvH4SWtGqqndyHWV2" TargetMode="External"/><Relationship Id="rId42" Type="http://schemas.openxmlformats.org/officeDocument/2006/relationships/hyperlink" Target="https://www.contratos.gov.co/consultas/detalleProceso.do?numConstancia=20-4-10264044&amp;g-recaptcha-response=03AGdBq27WLWiI-2E2MFNu_9eeYgHnhqiJ6NWfHzBrgzcnBTibn6NnyZl5AAgITHD40Ox6SVqV3HWHaMSz7Z1LZ0Qs7BCzp38UMJw6oRfcQe8u5fKDum5Hb3pn2_9uUSyX1vZnqbr_sNOGvXbzzPO" TargetMode="External"/><Relationship Id="rId63" Type="http://schemas.openxmlformats.org/officeDocument/2006/relationships/hyperlink" Target="https://www.contratos.gov.co/consultas/detalleProceso.do?numConstancia=20-4-10349838&amp;g-recaptcha-response=03AGdBq25gUCTHHWGjUdbE_r1IcEE8W0XsLsexgP1SSEc5LI1oIo28vXLFMj6BtArbZO93Kufiiw1sMNxfLc4gs3nRPGGEk8Fn0K09FnqLuXNaDLgmDIqytHcDzMc8XDV75_rGtlmgWn6OePZyFkb" TargetMode="External"/><Relationship Id="rId84" Type="http://schemas.openxmlformats.org/officeDocument/2006/relationships/hyperlink" Target="https://www.contratos.gov.co/consultas/detalleProceso.do?numConstancia=20-4-10379417&amp;g-recaptcha-response=03AGdBq274FNVlc0ioaGPUAEkmQaXR0MkvTT025rLZKOPQJWO9x_9bhcmTecn8T2wK7l2-tBlNNGmJMyWfMGPPiWBCf3zam4chQ3muNeWAx9sO1Jfko7--fMC1KQt-sh7bUgl01cKjx7leivksYeY" TargetMode="External"/><Relationship Id="rId138" Type="http://schemas.openxmlformats.org/officeDocument/2006/relationships/hyperlink" Target="https://www.contratos.gov.co/consultas/detalleProceso.do?numConstancia=20-4-10874334&amp;g-recaptcha-response=03AGdBq25pTZ94eaGPABuP-HsVjvI0qnN0Of6IwZAih7lqpMvK_HNzfA5ZwzqSpoIq0zquWNK3gW8KAKe8F05nbzJcBZ_oVnGeOs4X30zP9VjWqgpLO05TPOo2IWldhOBDjZ-SbPPDD01PFaFGF4I" TargetMode="External"/><Relationship Id="rId159" Type="http://schemas.openxmlformats.org/officeDocument/2006/relationships/hyperlink" Target="https://www.contratos.gov.co/consultas/detalleProceso.do?numConstancia=20-4-11041587&amp;g-recaptcha-response=03AGdBq25vqV2DHqRtiwntEyVTd5v0xOvm_PmCSTgO03V7TvgA6z-kjfox132ENM1xpkLeT7_JA_IOoX_h39fZNqqNIbmfL-SeRqimJBtr7aCgPlSanwrG2t5DVNAmYmWgGYPUGVMmqmXWBRpix7Q" TargetMode="External"/><Relationship Id="rId324" Type="http://schemas.openxmlformats.org/officeDocument/2006/relationships/hyperlink" Target="mailto:alejodesi@gmail.com" TargetMode="External"/><Relationship Id="rId345" Type="http://schemas.openxmlformats.org/officeDocument/2006/relationships/hyperlink" Target="mailto:natik0712@gmail.com" TargetMode="External"/><Relationship Id="rId366" Type="http://schemas.openxmlformats.org/officeDocument/2006/relationships/hyperlink" Target="mailto:fabiodoc28@hotmail.com" TargetMode="External"/><Relationship Id="rId170" Type="http://schemas.openxmlformats.org/officeDocument/2006/relationships/hyperlink" Target="https://www.contratos.gov.co/consultas/detalleProceso.do?numConstancia=20-4-10904357&amp;g-recaptcha-response=03AGdBq25Wcz6bl16_C4iqzl4adBR9M775c-1-AP7_aUaEdKI53ogVyqsaH0qX8G3wqgIKjz8d3Th0Q_NUwxja1fgwPHnZ6NhMrH4ocXDtEz77_eoFFBD1lhZtIYjkrpoVVJHeBH_Wjt-dL5AhGhv" TargetMode="External"/><Relationship Id="rId191" Type="http://schemas.openxmlformats.org/officeDocument/2006/relationships/hyperlink" Target="https://www.contratos.gov.co/consultas/detalleProceso.do?numConstancia=20-4-11013103&amp;g-recaptcha-response=03AGdBq26sS0svIawunDxKMqZMaZcHJuxywy2TYtmaM4LQNe7yauJgCP2za2myy2BqKtReBDPTBQ0zUz4ahv6wAVAu2opJVF7nCZdHHZQ_uaxOTLf4wBofEv41Z3VrloUds16FRUqb3kEMFocKPcz" TargetMode="External"/><Relationship Id="rId205" Type="http://schemas.openxmlformats.org/officeDocument/2006/relationships/hyperlink" Target="https://www.contratos.gov.co/consultas/detalleProceso.do?numConstancia=20-4-11179976&amp;g-recaptcha-response=03AGdBq27mRaHRU_WoMOV_p8DTxT0z0mCieFntFQLayBA4SYaLZyKDXFV4WfYqkVR3qb8tXt8xd9aJU5gZRhdrk6ssTWdirxWpL09WqwZIzG-O9A7CTTl_LpsVuadtvHSPp3qmeLd209ceB4SXZUP" TargetMode="External"/><Relationship Id="rId226" Type="http://schemas.openxmlformats.org/officeDocument/2006/relationships/hyperlink" Target="https://www.contratos.gov.co/consultas/detalleProceso.do?numConstancia=20-4-11180143&amp;g-recaptcha-response=03AGdBq27knviE026IIty31_WDFkgNRgQyH46T7mhPXlihkScUJWOQZHAbEOJo9VqqklNz0HFAdLYrZ7AKG0MTWzCyt57kJrn-pwS_Mcq9AztDA3mJ81tSl3xeQ7N7laopbOx-esuxu6yeo4t37A9" TargetMode="External"/><Relationship Id="rId247" Type="http://schemas.openxmlformats.org/officeDocument/2006/relationships/hyperlink" Target="https://www.contratos.gov.co/consultas/detalleProceso.do?numConstancia=20-4-11188766&amp;g-recaptcha-response=03AGdBq25loWj7C0qRqTkEL2P104Dg_01K0lZJwsz8O9pWFahJ2qhBF0Oyz6mb0jHdHZzFi78XCgRChyF3mUdPCJ317Hnx2kKGZd4Xp3UW7seu9t6-baFMzDGLvrARcMBvgHOPIl9MGMMavCOEY--" TargetMode="External"/><Relationship Id="rId107" Type="http://schemas.openxmlformats.org/officeDocument/2006/relationships/hyperlink" Target="https://www.contratos.gov.co/consultas/detalleProceso.do?numConstancia=20-4-10413795&amp;g-recaptcha-response=03AGdBq25etkue4nDFpAsEDfdelFLwzICwKvUGBLeXCg44bUN4hXU3XXy9mEspNTAUFAHxSKLBamK1iLxHH-kVCbMP9kaJlOnYH7FEuzqzrlhyaN3Uqfb0fwrxd8TtWCh6vrwNYb8_Tk46uk7iorB" TargetMode="External"/><Relationship Id="rId268" Type="http://schemas.openxmlformats.org/officeDocument/2006/relationships/hyperlink" Target="mailto:dianis_pu@hotmail.com" TargetMode="External"/><Relationship Id="rId289" Type="http://schemas.openxmlformats.org/officeDocument/2006/relationships/hyperlink" Target="mailto:margara_padilla@hotmail.com" TargetMode="External"/><Relationship Id="rId11" Type="http://schemas.openxmlformats.org/officeDocument/2006/relationships/hyperlink" Target="https://www.contratos.gov.co/consultas/detalleProceso.do?numConstancia=20-4-10253178&amp;g-recaptcha-response=03AGdBq24ZsoOfmm26GlbDqjkBuWfWowwiUpWYw3LXagt0d9S6PLvoJUKAc1THYh1JL22PEWZP3iCFtCL8pFnBaCGVLfkoBojQpfUGc7_p4tBwGmx1Z5Fk8LrApCSHLKaaPiHtzS8Yw5la2uG7Leb" TargetMode="External"/><Relationship Id="rId32" Type="http://schemas.openxmlformats.org/officeDocument/2006/relationships/hyperlink" Target="https://www.contratos.gov.co/consultas/detalleProceso.do?numConstancia=20-4-10252792&amp;g-recaptcha-response=03AGdBq266cOWfUthaPxic4ox-dn6ECQV4LhR-bThL3Iicjvygv4t88AijzUWJxO200nwTp7qL6PoRgl-7xKgOGCLVplNj3eJ-jtykHMiLZHrtibKEo57KAe7avoo7vIFJcTD5TeQZshIi2AjUIbH" TargetMode="External"/><Relationship Id="rId53" Type="http://schemas.openxmlformats.org/officeDocument/2006/relationships/hyperlink" Target="https://www.contratos.gov.co/consultas/detalleProceso.do?numConstancia=20-4-10253767&amp;g-recaptcha-response=03AGdBq2704_wZ9vKBHMDJcsSK9_DUFEDcnC7KxkslAQrdggBe7PyH0UcvBgrB_d0pSziimhAjnCQs1XIOFDHsN_zfjyIW8sh9IASZlRqXkZgU3CAP7WCfxGCKq5kwlK8cJ7L6edtQsguwC0XyeL2" TargetMode="External"/><Relationship Id="rId74" Type="http://schemas.openxmlformats.org/officeDocument/2006/relationships/hyperlink" Target="https://www.contratos.gov.co/consultas/detalleProceso.do?numConstancia=20-4-10378265&amp;g-recaptcha-response=03AGdBq24rRneKjco04K7N9BoL-FDcw4jM7cCb0tAwrHR0JnX2FYIP0nPpFsBNEqUOfuqVxcffLa-dD9wuEGVUnmS-L9k0si7WQXwazyJrX5wTwjMLCDCx9iSibfONBm4RmeIw6LsNnVIUOoTV8RF" TargetMode="External"/><Relationship Id="rId128" Type="http://schemas.openxmlformats.org/officeDocument/2006/relationships/hyperlink" Target="https://www.contratos.gov.co/consultas/detalleProceso.do?numConstancia=20-4-10617378&amp;g-recaptcha-response=03AGdBq25dkqFrIAplBeFhPGPk68xQBuLscsJYi1B7nAg4LFREsIoNofbEYd5zAR-zLM8GFQJTgNfNPj6hBzvbRVGurUhGo-P-Yc9-rswEyPBjQjU5ZEvpRas5bPcc5t4JXZrqmXISxxuS8EDj7Mq" TargetMode="External"/><Relationship Id="rId149" Type="http://schemas.openxmlformats.org/officeDocument/2006/relationships/hyperlink" Target="https://www.contratos.gov.co/consultas/detalleProceso.do?numConstancia=20-4-10889828&amp;g-recaptcha-response=03AGdBq24sbFaC0jLjuys8NzxY7k39v7WF6OSpHgjhZC69Cz_arQTBsqOa5_CRF_De-dg4JEem4orGzVF38AaZ5lN9-a07mgg1gqrLJHUKRLth2mDSH6DyeMrh_bjflzRS1OqbDm5ojDkECGS0FgZ" TargetMode="External"/><Relationship Id="rId314" Type="http://schemas.openxmlformats.org/officeDocument/2006/relationships/hyperlink" Target="mailto:cartera@sanatorioaguadedios.gov.co" TargetMode="External"/><Relationship Id="rId335" Type="http://schemas.openxmlformats.org/officeDocument/2006/relationships/hyperlink" Target="mailto:marioenovoa@hotmail.com" TargetMode="External"/><Relationship Id="rId356" Type="http://schemas.openxmlformats.org/officeDocument/2006/relationships/hyperlink" Target="mailto:leydimarieclarie@hotmail.com" TargetMode="External"/><Relationship Id="rId377" Type="http://schemas.openxmlformats.org/officeDocument/2006/relationships/printerSettings" Target="../printerSettings/printerSettings1.bin"/><Relationship Id="rId5" Type="http://schemas.openxmlformats.org/officeDocument/2006/relationships/hyperlink" Target="https://www.contratos.gov.co/consultas/detalleProceso.do?numConstancia=20-4-10252836&amp;g-recaptcha-response=03AGdBq24koXbOVJCesltOwPUOpAKEzgsKQidEx2Adls9sMban_mrAyDO_126R6hvq4rRlLWQcSRBlmgYwroxKl8BGXoUoLIVIu0OVuyfOek5-TrHtmNTnPdyYtTO-bqj8bRH_vRsRfshL1NhL5zV" TargetMode="External"/><Relationship Id="rId95" Type="http://schemas.openxmlformats.org/officeDocument/2006/relationships/hyperlink" Target="https://www.contratos.gov.co/consultas/detalleProceso.do?numConstancia=20-4-10380870&amp;g-recaptcha-response=03AGdBq25nRpwaivIqPHZxt5hVBFX5JLZLbJX-MZ_KeBeQvpK3FouYuVpjHP1jd16n3dFVmd448ILpa8D7hZxqn6SAUyq2GSKWDHjKb2Qj2vp28wgiJcrLHQ1iuHhzQ_6njKyaj-PnLnyP6cGGc2n" TargetMode="External"/><Relationship Id="rId160" Type="http://schemas.openxmlformats.org/officeDocument/2006/relationships/hyperlink" Target="https://www.contratos.gov.co/consultas/detalleProceso.do?numConstancia=20-4-10903426&amp;g-recaptcha-response=03AGdBq24it7VfO-rDptj2rc7g-0XiaVsGZkSNQhF5KGNLQodlQT246tIZikXWd71wG5LT6jK1nlFrR0ZfD7U18OlX96EexlvkZQV1uSaRUZegyl1XM4iupSB9uPIGlJ6wR-fn8GT_CMcC-JsG5BF" TargetMode="External"/><Relationship Id="rId181" Type="http://schemas.openxmlformats.org/officeDocument/2006/relationships/hyperlink" Target="https://www.contratos.gov.co/consultas/detalleProceso.do?numConstancia=20-4-11038521&amp;g-recaptcha-response=03AGdBq27Wa5zPyhguWV0P2KBYfs-_cRlt6TClG0gRVuGpf3NUb3bFCaz32KzDSGzWZqF1LPgCubC9WNx8lKDUSJWJY3eZkbWKP5jckag6CahQNlhE9RB4UbDtU1p4SmCe5D0E1cgCDwjG2zjo9S-" TargetMode="External"/><Relationship Id="rId216" Type="http://schemas.openxmlformats.org/officeDocument/2006/relationships/hyperlink" Target="https://www.contratos.gov.co/consultas/detalleProceso.do?numConstancia=20-4-11180077&amp;g-recaptcha-response=03AGdBq240sKCIQLw6YILinQtLfzHn5ueiJlN8dWYBQWX76GlKYz9AOplSW_q3eiKSsKMedoNIudPTmkbWxMZLZtFW0kzZQhfpAFu0PwK4K37eyE8r9D_xCKtWAi4rMIMEujZFlL310pkpBmFaRV6" TargetMode="External"/><Relationship Id="rId237" Type="http://schemas.openxmlformats.org/officeDocument/2006/relationships/hyperlink" Target="https://www.contratos.gov.co/consultas/detalleProceso.do?numConstancia=20-4-11180173&amp;g-recaptcha-response=03AGdBq279fXHKmUtBfiWC-a5DRWikJeZcfTP9aNE0cROnOWIe77911baJQsyQ5lSBnk3Dv99u7opSPdxlvBWiQZSyj1mqnzHa0aXlsAyrCFwf18-HY1FlcXDgDFpT6IitpIli5n4bnsRz89FGU5l" TargetMode="External"/><Relationship Id="rId258" Type="http://schemas.openxmlformats.org/officeDocument/2006/relationships/hyperlink" Target="https://www.contratos.gov.co/consultas/detalleProceso.do?numConstancia=20-4-11206536&amp;g-recaptcha-response=03AGdBq25HF7l73cCqHxBhVGUNRvfDcQoVGKHAZH5S52GSOG8DjhR6hvZyylLWpilLwCjLpWJ-3_ebxN0sTTeqJj25GwmBy6DmcVXV1CeJBPbt4wY102b3iWF2NhRasPUkGMWahd1qZ91vThdfQxN" TargetMode="External"/><Relationship Id="rId279" Type="http://schemas.openxmlformats.org/officeDocument/2006/relationships/hyperlink" Target="mailto:jairoe21@gmail.com" TargetMode="External"/><Relationship Id="rId22" Type="http://schemas.openxmlformats.org/officeDocument/2006/relationships/hyperlink" Target="https://www.contratos.gov.co/consultas/detalleProceso.do?numConstancia=20-4-10252415&amp;g-recaptcha-response=03AGdBq253qlzVaP-3OsiFfesOKr3c-Vo4B5niENc8ueWydbn7N6PqXfyghjB6m1mvJpmNkBAlEc4ZjO-frwyvrEKNVvXJC0z_frZ-hAePughQqGCA0gVigxVbamEY-zj6uB7YKbVQghTW8I_tF9J" TargetMode="External"/><Relationship Id="rId43" Type="http://schemas.openxmlformats.org/officeDocument/2006/relationships/hyperlink" Target="https://www.contratos.gov.co/consultas/detalleProceso.do?numConstancia=20-4-10262340&amp;g-recaptcha-response=03AGdBq2446rVTpkISqWgCMVTl3dZWJLhPDYXP-cBnMmBnFw-4lLYHWD6DI-Sx2C5p_qroUCVtOvaxRQadswrDovtfPBWynlPIQVYgt-7qxZn5oy5lTq-PDMmOWB02x1aCDnqcvYx2nkvQyEmRyy1" TargetMode="External"/><Relationship Id="rId64" Type="http://schemas.openxmlformats.org/officeDocument/2006/relationships/hyperlink" Target="https://www.contratos.gov.co/consultas/detalleProceso.do?numConstancia=20-4-10371510&amp;g-recaptcha-response=03AGdBq24v7n3N3Aw9akskDknO3VXJ1eLoKUgBSaE-9yeWMIITv94vXzGpDEco-EjXR1Z9wyntXyn2kLSB5PTKTvz-pBSopfRFoK2hVWdCBS50aYd0jY_oifDk3vGZl6VHUr6cI9iG6rZEvxqLL6n" TargetMode="External"/><Relationship Id="rId118" Type="http://schemas.openxmlformats.org/officeDocument/2006/relationships/hyperlink" Target="https://www.contratos.gov.co/consultas/detalleProceso.do?numConstancia=20-4-10531487&amp;g-recaptcha-response=03AGdBq24QDi7xwpsS-5qoGDrelXxewgTf6KZPqZgCsQaVleKfM7qWEXq09rXlOX-Te49IgdOCtYsd_kyWrScJ61pnBVm2h1zukVZeaq8YTA0UNyMMUvFKbPm_qTRnLymYBNchpnkZdmcqfoqpwWx" TargetMode="External"/><Relationship Id="rId139" Type="http://schemas.openxmlformats.org/officeDocument/2006/relationships/hyperlink" Target="https://www.contratos.gov.co/consultas/detalleProceso.do?numConstancia=20-4-10888887&amp;g-recaptcha-response=03AGdBq25YdJbaVb2gXdC3JM_WnYsHczeeRG6e6nK1vJ8wAzJmkFWU5Bt0fFvpUkvQX8yeixtJ9EYMxWWIvcss-kiQldXu3yEpK12r-CWq8wHdiYy9Va2dCkpmaNsptpU0RU8aQcmCW_ogD3MiC4S" TargetMode="External"/><Relationship Id="rId290" Type="http://schemas.openxmlformats.org/officeDocument/2006/relationships/hyperlink" Target="mailto:yenlyfer@hotmail.com" TargetMode="External"/><Relationship Id="rId304" Type="http://schemas.openxmlformats.org/officeDocument/2006/relationships/hyperlink" Target="mailto:gesft1961@gmail.com" TargetMode="External"/><Relationship Id="rId325" Type="http://schemas.openxmlformats.org/officeDocument/2006/relationships/hyperlink" Target="mailto:charitosco@hotmail.com" TargetMode="External"/><Relationship Id="rId346" Type="http://schemas.openxmlformats.org/officeDocument/2006/relationships/hyperlink" Target="mailto:sanlimalu75@hotmail.com" TargetMode="External"/><Relationship Id="rId367" Type="http://schemas.openxmlformats.org/officeDocument/2006/relationships/hyperlink" Target="mailto:sandriz0206@hotmail.com" TargetMode="External"/><Relationship Id="rId85" Type="http://schemas.openxmlformats.org/officeDocument/2006/relationships/hyperlink" Target="https://www.contratos.gov.co/consultas/detalleProceso.do?numConstancia=20-4-10379558&amp;g-recaptcha-response=03AGdBq26CFaVeMFIpPweXFa_JhuPDf1cklUtS302411KFFFICkUS8C-5Z4J3-ryOqZv78qdwaK52wbmJFrDpDex56gH9tE4MnkF_xcNH98fFFcIsMhlVJlENeOQwr3Z44x522abL8l1JmzLGptN-" TargetMode="External"/><Relationship Id="rId150" Type="http://schemas.openxmlformats.org/officeDocument/2006/relationships/hyperlink" Target="https://www.contratos.gov.co/consultas/detalleProceso.do?numConstancia=20-4-10890505&amp;g-recaptcha-response=03AGdBq25dL-uHJb-nZh2MuWiBBIEPvfF9Picbi2Myfo_D4-MY637I2C6HHsW7-D766cHGgAX6IaEFwr0pQvv3angS7B_d1IPSfsxPgf3MZuQe2du5DPTmW0mNoD8MqDfAR-qzFkkd_wyd5pf40Ku" TargetMode="External"/><Relationship Id="rId171" Type="http://schemas.openxmlformats.org/officeDocument/2006/relationships/hyperlink" Target="https://www.contratos.gov.co/consultas/detalleProceso.do?numConstancia=20-4-10904364&amp;g-recaptcha-response=03AGdBq26uvhRlwRo4V2TSAaeH4cUzbCzjwUKl4UqRog_jPh_KzThPAtggW1baKdXoger63qDobI05WOlwa_f01MGIx7P3Jnspi0u06fNasCqmu60W6m68lu68NkACoXTi-G8LoJy8g1TniGh1uwQ" TargetMode="External"/><Relationship Id="rId192" Type="http://schemas.openxmlformats.org/officeDocument/2006/relationships/hyperlink" Target="https://www.contratos.gov.co/consultas/detalleProceso.do?numConstancia=20-4-11004034&amp;g-recaptcha-response=03AGdBq26x-8l1eIAChxAwEzOQi401DWlm2vop9XhqhUWMu2ug3UYH5UHvIdC2LxNGHVEZWcIMrFRWBdhz7Yd7rJ8xZLA0o0BhHJCuzEjnTX9Jz3GRn4xShU3SK0gbwAI5fpVuKx-hYm9iUn1bVIH" TargetMode="External"/><Relationship Id="rId206" Type="http://schemas.openxmlformats.org/officeDocument/2006/relationships/hyperlink" Target="https://www.contratos.gov.co/consultas/detalleProceso.do?numConstancia=20-4-11179980&amp;g-recaptcha-response=03AGdBq26Kd9dGWtzYayS0_8Hfbmk98h0k6Vj2Rrtg1K-EmHbLxqjDiJOCTUh5Sa5TE3i2ExElqvduage0S6MKdiJ_6X0vlzlF9PQMO6ttNv7bTxb09xk2KA_UK9-WugYlLDg80ROyt-2_ib6Ck5C" TargetMode="External"/><Relationship Id="rId227" Type="http://schemas.openxmlformats.org/officeDocument/2006/relationships/hyperlink" Target="https://www.contratos.gov.co/consultas/detalleProceso.do?numConstancia=20-4-11180351&amp;g-recaptcha-response=03AGdBq26cnLj_cPnz4CXHRClN8QFxu8z1prJZr-LM3sbnexGeo1wQEOHhZGML6VhAtJRRHJAWgZVCrk6JwyrpOpU94PBmxwGvZ-fhPUCz2piPjMrrghEzy6dzU5az468rRM6W2nyX_hjSYOnazF_" TargetMode="External"/><Relationship Id="rId248" Type="http://schemas.openxmlformats.org/officeDocument/2006/relationships/hyperlink" Target="https://www.contratos.gov.co/consultas/detalleProceso.do?numConstancia=20-4-11188914&amp;g-recaptcha-response=03AGdBq264mlLyTbNRRrgXadORsXkgNhRSetsSzsPyksUwNlmB0cpCg5LZROSNkEoB4tf6P_1K9cRon9iVjdSuJnMGG7Y7G7MNVqlYLu_YAaDs2gMLIfBNzN-BpWH3rWCzWc3kDBMdYTIiAzR91i3" TargetMode="External"/><Relationship Id="rId269" Type="http://schemas.openxmlformats.org/officeDocument/2006/relationships/hyperlink" Target="mailto:genipalara12@hotmail.com" TargetMode="External"/><Relationship Id="rId12" Type="http://schemas.openxmlformats.org/officeDocument/2006/relationships/hyperlink" Target="https://www.contratos.gov.co/consultas/detalleProceso.do?numConstancia=20-4-10253281&amp;g-recaptcha-response=03AGdBq25z_WPS801oiTvdeKcf8vkdn4uuFaMA0nQZDyD1ySgFAqN5O9R2AhavvHsqz2RV8hdodGXmt9Sv8TCHumPWmMRlkF8IjEAP2BvXW_Dm_1KHGPS1Bl_0AzTo83OIbNi6oxFrbAUJaen-9mQ" TargetMode="External"/><Relationship Id="rId33" Type="http://schemas.openxmlformats.org/officeDocument/2006/relationships/hyperlink" Target="https://www.contratos.gov.co/consultas/detalleProceso.do?numConstancia=20-4-10252899&amp;g-recaptcha-response=03AGdBq27EFInfVMnSbuNvu3xpeTn_z1qv0KfP1_oSdNwxzrz3qve8hliJbhtmAUPUPoGIdtOF-ievJnvRrbfRd4BWuUyeqEEZp9sv1iN-__8e4l86ZSXlSSwG0OxxggQg_5DJiWAXptEt5cagID6" TargetMode="External"/><Relationship Id="rId108" Type="http://schemas.openxmlformats.org/officeDocument/2006/relationships/hyperlink" Target="https://www.contratos.gov.co/consultas/detalleProceso.do?numConstancia=20-4-10440238&amp;g-recaptcha-response=03AGdBq24v1p8Wk8aIV_Kp6qU7FmErJVL9uRnO2bAsgTgIJa8czRbUX84qYY-LWFK09se7QHgKSCVasHrDwrmYufUr8mOee_kpFc3s1vLbdgj0hzwGlEKmC0p2pyXCD9YUwo3sZPajXCIEbqhSC2S" TargetMode="External"/><Relationship Id="rId129" Type="http://schemas.openxmlformats.org/officeDocument/2006/relationships/hyperlink" Target="https://www.contratos.gov.co/consultas/detalleProceso.do?numConstancia=20-4-10617488&amp;g-recaptcha-response=03AGdBq25vqMHd_Sw5qbZewgw5-XZr1AzLHNPwjewjCSiBD_8MBu6N5XdgppHoL9ME1PJmfTX7kCHCJZlJN1TAr6a_YY9iQosVGLEaVrxMyvMvw4-oqzP3dO7EOu9dAjy_O5gTtb9qxkVh1UEARst" TargetMode="External"/><Relationship Id="rId280" Type="http://schemas.openxmlformats.org/officeDocument/2006/relationships/hyperlink" Target="mailto:nanis25980@hotmail.com" TargetMode="External"/><Relationship Id="rId315" Type="http://schemas.openxmlformats.org/officeDocument/2006/relationships/hyperlink" Target="mailto:oscar.mejia281@gmail.com" TargetMode="External"/><Relationship Id="rId336" Type="http://schemas.openxmlformats.org/officeDocument/2006/relationships/hyperlink" Target="mailto:dianita.1122@hotmail.com" TargetMode="External"/><Relationship Id="rId357" Type="http://schemas.openxmlformats.org/officeDocument/2006/relationships/hyperlink" Target="https://www.contratos.gov.co/consultas/detalleProceso.do?numConstancia=20-4-11367783&amp;g-recaptcha-response=03AGdBq2442wZO7Q1-uOexH6DAHkB3RQisuwZvTun-3OTzlpSGnEBMcZd8WBHidn4ILiYAuA0cpPAfopdE6_GwvPptwlzgBMYpJsEN0VEBx07qpmsgTnEokiFEGoYoQ4G0FcfTTvHF1dy8zDhtMTyrGHsCTJluaYGgNKTJ-w-vUkP2NtQ4GiW-ISlHz4DlDabET8yNKm_nG_lxH2Dea7ro1XHg529Aoq2HO7xU1A2U3A2m0Rp5jIe6FW7-nbla4w4_ETXYHFxI1QdB3fFF0XeGBesT5iANV-mO6t1yrSS_DF2JkMahfCdBha3ATmIv3p2N_mk9D8eTfmpAypBj_HacQQ63HnUhTPMXRnolcBETaoSWo3HOP_D5YEcGO_g4q_TyCfo2svy6DS879Q1VB4Jho00tzbTAgJui6rcBOWJ29ywtjIZH8o5uwypwgvfSvBtcPO7T508rltgAQl-JdLZkBSd_SY-zpHqCgA" TargetMode="External"/><Relationship Id="rId54" Type="http://schemas.openxmlformats.org/officeDocument/2006/relationships/hyperlink" Target="https://www.contratos.gov.co/consultas/detalleProceso.do?numConstancia=20-4-10262694&amp;g-recaptcha-response=03AGdBq240_2wHAXgv3AftNsj2thLG5CSQJVowbYbEL14z140xW_ryi7wtp40GNlVzen3f8rz556hgrSr8af-Ny8zOZBee43IcNc1uyXH59_PItrFbHX87T27KZ_9Fy931tHYaZOQ_VJDQDVnPxve" TargetMode="External"/><Relationship Id="rId75" Type="http://schemas.openxmlformats.org/officeDocument/2006/relationships/hyperlink" Target="https://www.contratos.gov.co/consultas/detalleProceso.do?numConstancia=20-4-10382461&amp;g-recaptcha-response=03AGdBq25Z9YmiYpmkQXViqx3PSsgV0yxvN6L--ddzCuziQlNW4K8FWONr4-4muQVqQHXl22HMlPSzZ0GP71emIA8wcGODOMK8jEFyVBOxkTStrpo5kaLnsr48-5r8MLOK_wepZf88WyOAsTiA3o-" TargetMode="External"/><Relationship Id="rId96" Type="http://schemas.openxmlformats.org/officeDocument/2006/relationships/hyperlink" Target="https://www.contratos.gov.co/consultas/detalleProceso.do?numConstancia=20-4-10381126&amp;g-recaptcha-response=03AGdBq25urd_nuTMgt8eJPLnK3swn_9mXYOpNpLlGVpZH-aJL_FMasPMMxdckvZzG5x4rrTpZFmMXFyBS3K-PIl4MllLS90G9r_oQbxrr-u1TswUiO2gAsSHw7w8e3oAlnRu-2gW_JMNLblttTKa" TargetMode="External"/><Relationship Id="rId140" Type="http://schemas.openxmlformats.org/officeDocument/2006/relationships/hyperlink" Target="https://www.contratos.gov.co/consultas/detalleProceso.do?numConstancia=20-4-10888957&amp;g-recaptcha-response=03AGdBq25N4Q89m8KBcUSeUh2RnKZ26Y_RrJLbmctkgddMzIoCblKZPnUqi1vxqx6TGkgjmlLUva8_6QdBj_gAeqmzIgdTK6RakkCUeFD6vPNGPsBNWy5VlhUA0xnikqv01Nd3v3tSxMySrxj1fUO" TargetMode="External"/><Relationship Id="rId161" Type="http://schemas.openxmlformats.org/officeDocument/2006/relationships/hyperlink" Target="https://www.contratos.gov.co/consultas/detalleProceso.do?numConstancia=20-4-11041683&amp;g-recaptcha-response=03AGdBq25-WwKHYQuQM9CG0_CrgkD_p46St4j31eh_tVlyBtLpzkAosmoNVH1on1QK9p1tiZJANR4-Clr97vI4b2Tdn4MfBoVug8bJQjhHGJj-tdYlts46w6-fPS8yZkFWSiNhryaG0vsuIjUhqpa" TargetMode="External"/><Relationship Id="rId182" Type="http://schemas.openxmlformats.org/officeDocument/2006/relationships/hyperlink" Target="https://www.contratos.gov.co/consultas/detalleProceso.do?numConstancia=20-4-11038122&amp;g-recaptcha-response=03AGdBq25fRVmLl56Jx_NXkBBMUZj_4qVltwoSAlasHIz3PWnR4zyFjBlv0_bQEL1KgUcOLB5s1F6LsrxlkaUY4rRXoqEHi3aLCK_HeMX0fVEk5y_Nqbj0ZX2qDzAadtK00fgjrdsVRrmT9RcnSF9" TargetMode="External"/><Relationship Id="rId217" Type="http://schemas.openxmlformats.org/officeDocument/2006/relationships/hyperlink" Target="https://www.contratos.gov.co/consultas/detalleProceso.do?numConstancia=20-4-11180083&amp;g-recaptcha-response=03AGdBq26Xna98hivH8fXRncTeDdL6NH97erieuHog2MjSw796z5kAT_-S50rwnZC6ZADvRoMF5TScd_3EXdiEeN0SSQB1QQuF_UIFIHu-EfySI1wBVvIryecu3pAkIXzjYcnWJ0DZM3Pe_r1fuu-" TargetMode="External"/><Relationship Id="rId378" Type="http://schemas.openxmlformats.org/officeDocument/2006/relationships/vmlDrawing" Target="../drawings/vmlDrawing1.vml"/><Relationship Id="rId6" Type="http://schemas.openxmlformats.org/officeDocument/2006/relationships/hyperlink" Target="https://www.contratos.gov.co/consultas/detalleProceso.do?numConstancia=20-4-10252896&amp;g-recaptcha-response=03AGdBq27Iu0gCP6aXed6espVjDsEn9SNde-nHu-XX7Qj749rvLi7FBEs5luvH0VkCmr81OPaN6R99WgQNiNAy8uK8rUdWTQTtJk5B_3H5NXa_MmcrlDxq1FM9II367jjFAGehykg6GJUVM3W4d1U" TargetMode="External"/><Relationship Id="rId238" Type="http://schemas.openxmlformats.org/officeDocument/2006/relationships/hyperlink" Target="https://www.contratos.gov.co/consultas/detalleProceso.do?numConstancia=20-4-11180179&amp;g-recaptcha-response=03AGdBq24nqavCFWzoX_7gw_dCh1zQ-z7ODIIt4zS_Qvmjf6VdlkIVYhFqgkCNgPdWN9PspBb2cmB9NTWlP3MyZZ948QEgOdjWIGC7jfY_iZKH5Nz0fPtDV1ETENnHvU_Eimjt6oP4zMlqut66_uu" TargetMode="External"/><Relationship Id="rId259" Type="http://schemas.openxmlformats.org/officeDocument/2006/relationships/hyperlink" Target="https://www.contratos.gov.co/consultas/detalleProceso.do?numConstancia=20-4-11206561&amp;g-recaptcha-response=03AGdBq24jQwu1Kx21aP42tFPz6PAJov8fyEGZvjS10U6NO1JLAEDFl1zh0SWwDjQHdRb70MUNW6lwHT2RZ9IDdX0eUMvLpPWHdgEX1u1V2GtZhttrkv78is0ymwJStGKx-wmyy5Hs5Fxou30YiBC" TargetMode="External"/><Relationship Id="rId23" Type="http://schemas.openxmlformats.org/officeDocument/2006/relationships/hyperlink" Target="https://www.contratos.gov.co/consultas/detalleProceso.do?numConstancia=20-4-10252446&amp;g-recaptcha-response=03AGdBq27O_p-Q3prpAklCNsiQT0J1gtiJYP74xv-oZye8jvE_KP8QzDw5h1xqs-SBItK-CsXk-JvGqDVC8q6gks2JD3BI9kd3atRIflRMB7nbWjfAr4NY1tlXL882TKqjnaGzQ0n8xf3GV0QAKXG" TargetMode="External"/><Relationship Id="rId119" Type="http://schemas.openxmlformats.org/officeDocument/2006/relationships/hyperlink" Target="https://www.contratos.gov.co/consultas/detalleProceso.do?numConstancia=20-4-10531688&amp;g-recaptcha-response=03AGdBq26pztWbSDUtt9cxY3EuZGJ98CIbq0o5JdhGePnoflpRcXDdumIU2FxIbA9LSFzIjcw4MkXTgfd-FpvvNNKGA7Oa27vxWiU2ViwUMGC-fDpW4zbyHhUDnATzGLefxAb5HEXMaQhXoNrnb2v" TargetMode="External"/><Relationship Id="rId270" Type="http://schemas.openxmlformats.org/officeDocument/2006/relationships/hyperlink" Target="mailto:paula.agudelo@hotmail.com" TargetMode="External"/><Relationship Id="rId291" Type="http://schemas.openxmlformats.org/officeDocument/2006/relationships/hyperlink" Target="mailto:gamboamorenojose05@gmail.com" TargetMode="External"/><Relationship Id="rId305" Type="http://schemas.openxmlformats.org/officeDocument/2006/relationships/hyperlink" Target="mailto:gesft1961@gmail.com" TargetMode="External"/><Relationship Id="rId326" Type="http://schemas.openxmlformats.org/officeDocument/2006/relationships/hyperlink" Target="mailto:charitosco@hotmail.com" TargetMode="External"/><Relationship Id="rId347" Type="http://schemas.openxmlformats.org/officeDocument/2006/relationships/hyperlink" Target="https://www.contratos.gov.co/consultas/detalleProceso.do?numConstancia=20-4-11341914&amp;g-recaptcha-response=03AGdBq252HH63LWu5it5tRhqjvsI7nerHyqEwQ62IIIrOowD2KS6jndaz5sk2OxcDE5zwPnT3ISgBMLAoSlgyLYcyim5xovW8JfBStKOlYaHdUJXGAjEMdclj_ykvlSQhhOMjK-4tyCTUTertaERfwGQiLHoMJk_-fZ7fKJPuA5kPe5HSy-LBheReVJwquERwloksT3ouIFmdWkcBnJ_qPuWflkh6TOXgFLtjLfxIiu6NL2gzKTFk98IR3paBcv4qjvU_9f12Rl1n9TmsZONsgH6J7GgLhjAYXWezWpL-D51ZueWg7kkeIpWKNsCb-v73NGC-zGWCtoqxHV3qEGQdlAtim3MB6nNVyOBk9aXbFjT3u0fUOqOV_Wtrda5pMWfXS_D_oCbDWlUl1FFCtrOxlTqYV_tY1EYUp8MHxVjfsGSMXWWXPQJpPqYPelRVKmwdiX7uYQFzXyhImTosX_OQDCpcVm55b7kosP9PKQG3cTed9sSNzj5Om0A" TargetMode="External"/><Relationship Id="rId44" Type="http://schemas.openxmlformats.org/officeDocument/2006/relationships/hyperlink" Target="https://www.contratos.gov.co/consultas/detalleProceso.do?numConstancia=20-4-10262275&amp;g-recaptcha-response=03AGdBq26RwkYyitgibeMa0Z3h17Ni4mjPm3RphvJaiiuYy_Mc19XDHdE0d647Wau2qS1J0uWg3EX1As3x9tFK_IGsnEcOPB5iW78M6qvi7JCdMicJCfCHfzPoNmxewxzpuSdPYAtrqmnTu6TWiXd" TargetMode="External"/><Relationship Id="rId65" Type="http://schemas.openxmlformats.org/officeDocument/2006/relationships/hyperlink" Target="https://www.contratos.gov.co/consultas/detalleProceso.do?numConstancia=20-4-10387223&amp;g-recaptcha-response=03AGdBq2415ho20kDMMg5U9GAFAxXoF5Q6l8G7swcodSyY8POkmKmtZWzfnAz-3jCEg-Gy1cxnOXOyDTKwd0MFcTzLBPUE3LNUcX5Q8qoA-1GC0NwBLAkMbvLRexe_sBOMY7dBxHMuAKHeRn_oqxy" TargetMode="External"/><Relationship Id="rId86" Type="http://schemas.openxmlformats.org/officeDocument/2006/relationships/hyperlink" Target="https://www.contratos.gov.co/consultas/detalleProceso.do?numConstancia=20-4-10391010&amp;g-recaptcha-response=03AGdBq25N3nc6vT4K9D5cYJuHvYN84Rn98kU48yCe9bPZAL-yl7lfAgpSkvc5tgzJyeh9t-WDtT03uEHWPXLH5cHX4_Uw5tmup5kiD2zQ4fYAzsE4D8K5VsrXKe6qCkeH7SX6kOcp1cfiSRoJqwA" TargetMode="External"/><Relationship Id="rId130" Type="http://schemas.openxmlformats.org/officeDocument/2006/relationships/hyperlink" Target="https://www.contratos.gov.co/consultas/detalleProceso.do?numConstancia=20-4-10699522&amp;g-recaptcha-response=03AGdBq25g7ShxK7PzvX-YfhhuMSWcjmDANLJUCJWI-WXDCdb4Ezr_oAV8wclkd4_FnnoXLsWewS4UUhYvW0e-iKDU18XlirPpu96iaA8OMbj-fDr_JQyWzsoyAnuaG-NmK0UydJRWQMzHZVpIqdD" TargetMode="External"/><Relationship Id="rId151" Type="http://schemas.openxmlformats.org/officeDocument/2006/relationships/hyperlink" Target="https://www.contratos.gov.co/consultas/detalleProceso.do?numConstancia=20-4-10890551&amp;g-recaptcha-response=03AGdBq26Sjfd9aJdKBaMENi1HrCIPUhZ75NULuGi1XzODQc7cIX9x949nMhp4ulC_z0Wb4E6yKXuBluxyM7EpUM2YUwknnV-XSQpnMEHrmB23ZTpslKPKb7q8V6UFNCALmXprDIH-mAM8Zz2fMBO" TargetMode="External"/><Relationship Id="rId368" Type="http://schemas.openxmlformats.org/officeDocument/2006/relationships/hyperlink" Target="mailto:contacto@platinoweb.com" TargetMode="External"/><Relationship Id="rId172" Type="http://schemas.openxmlformats.org/officeDocument/2006/relationships/hyperlink" Target="https://www.contratos.gov.co/consultas/detalleProceso.do?numConstancia=20-4-10904390&amp;g-recaptcha-response=03AGdBq2556_xcUrJsLhXRBScFZx3xaqw1x00v3t-UioO1nB4JrJE9UKSahDffWoA2vomiMwxdctzltb1wtPp61cWGydeN6xij6WwOxRsgmmTCstASLPNoxz5ALkgpyt5Avbbgg-SIgf_3hVKwlKV" TargetMode="External"/><Relationship Id="rId193" Type="http://schemas.openxmlformats.org/officeDocument/2006/relationships/hyperlink" Target="https://www.contratos.gov.co/consultas/detalleProceso.do?numConstancia=20-4-11011965&amp;g-recaptcha-response=03AGdBq269m3nOPGEDUyuYdH5cRlgGJuGhZFG6EhDYWagNJguaKiq818ZVmpnPFPY-l8lziziNl63SFTZxM8LJUo78xr7yg2Pcmagf0FOVXV1WDf4C0iCaEJdSm2kc7Wf5FNW7vxyW2o4xDXecOYF" TargetMode="External"/><Relationship Id="rId207" Type="http://schemas.openxmlformats.org/officeDocument/2006/relationships/hyperlink" Target="https://www.contratos.gov.co/consultas/detalleProceso.do?numConstancia=20-4-11179983&amp;g-recaptcha-response=03AGdBq24l-rJjOqCtuM3kHyboHrRv0WA8PLs1OjdICsbhRxvbhXxC6KFxRyYxiA6Iz7RhPQ-AJTBLnP71_RD80Nzlni2YlyeHSvf2sCyAHw8xU3EUg-tYcrPa_CkZCKYth8O7iXa95KQEKygcFmc" TargetMode="External"/><Relationship Id="rId228" Type="http://schemas.openxmlformats.org/officeDocument/2006/relationships/hyperlink" Target="https://www.contratos.gov.co/consultas/detalleProceso.do?numConstancia=20-4-11180356&amp;g-recaptcha-response=03AGdBq26Nr-IiXh5dSa9LM6EXqBDpJVk7CW005wBhKkWz6zieGgwVrtWDsNxBuvr1NihnTb_tYQQCjGFmztYdQfQGDYufr_je_TE1uboppeQGFmz58ReONERhQGgimKIyaB6dGTTjY8-fJILCqk-" TargetMode="External"/><Relationship Id="rId249" Type="http://schemas.openxmlformats.org/officeDocument/2006/relationships/hyperlink" Target="https://www.contratos.gov.co/consultas/detalleProceso.do?numConstancia=20-4-11188949&amp;g-recaptcha-response=03AGdBq26wxsX_2y7Jkv7J9YiSa9Ii9OqbwtfeOU4bg8lYFpNoWe1vjgysHM1ORkPM_KNrkXofkB0ajb9DFnjLggaLvK8zzOPLFXTSl95nIq4sbPXfgr9T5gu8OIHwsRTN7Xu2YM2j_0VVScHI5cL" TargetMode="External"/><Relationship Id="rId13" Type="http://schemas.openxmlformats.org/officeDocument/2006/relationships/hyperlink" Target="https://www.contratos.gov.co/consultas/detalleProceso.do?numConstancia=20-4-10253323&amp;g-recaptcha-response=03AGdBq25qR7Dj6RYrFUvfYmwhwyptKYhRz4ETe1nC3jxod_2ZrbEZ9PExQYEnC5LReMxORpsvf3z5mcW8-k-E0yVqtFjmGCjUtM0O7FlQM1kNtiHOA_D6CUsPC8uxpZSr8yVFfw_4zT6SxScA0co" TargetMode="External"/><Relationship Id="rId109" Type="http://schemas.openxmlformats.org/officeDocument/2006/relationships/hyperlink" Target="https://www.contratos.gov.co/consultas/detalleProceso.do?numConstancia=20-4-10440411&amp;g-recaptcha-response=03AGdBq25ZBev1ybtCJjA03ueKGWP4oaKfrI-Yqp6jYT6Ix9vJp6rAkhkCID89McKbz4WpwmPnLuG9no3qlnXHSuLHgolNF2MmX4Q52mfxMs8Uh3NBngsrllrT_J5MjB8YvLOS2lYqq15xs2zt5Tp" TargetMode="External"/><Relationship Id="rId260" Type="http://schemas.openxmlformats.org/officeDocument/2006/relationships/hyperlink" Target="https://www.contratos.gov.co/consultas/detalleProceso.do?numConstancia=20-4-11206639&amp;g-recaptcha-response=03AGdBq270XnM1m8Kp_zdCGWqaHVz8lLbkb97LAnR4wkLBGwk5L_z-Fv02i8vV4SAq1v2br52ZNTfSwwmmxm8J3vVlKfReOUW4GmD6uLqAVfnojAXNMl1zfiV8L_t0vNPu5JdLVIjx7aXTwvxmQtV" TargetMode="External"/><Relationship Id="rId281" Type="http://schemas.openxmlformats.org/officeDocument/2006/relationships/hyperlink" Target="mailto:duques1012@gmail.com" TargetMode="External"/><Relationship Id="rId316" Type="http://schemas.openxmlformats.org/officeDocument/2006/relationships/hyperlink" Target="mailto:oscar.mejia281@gmail.com" TargetMode="External"/><Relationship Id="rId337" Type="http://schemas.openxmlformats.org/officeDocument/2006/relationships/hyperlink" Target="mailto:dianita.1122@hotmail.com" TargetMode="External"/><Relationship Id="rId34" Type="http://schemas.openxmlformats.org/officeDocument/2006/relationships/hyperlink" Target="https://www.contratos.gov.co/consultas/detalleProceso.do?numConstancia=20-4-10262313&amp;g-recaptcha-response=03AGdBq27R_j-OV-9ryMK-gjTMwhfZ3vUkL-wQG-30is1Ulfu179Fk3Wpf8XGe5oicrYS0Khy3Wj2g29zTu2n4FYVWGg_AxUUQlZqbY66GgLKjhWRBrXA5dwFFpp3AyPfaITG-apseyu4yVq99_7s" TargetMode="External"/><Relationship Id="rId55" Type="http://schemas.openxmlformats.org/officeDocument/2006/relationships/hyperlink" Target="https://www.contratos.gov.co/consultas/detalleProceso.do?numConstancia=20-4-10262524&amp;g-recaptcha-response=03AGdBq24fgCAbh89QiTxG58cFGV6DdtoYRF8Mud7WzE5bJbiioEfQz4a6C8UAUtA0qzO6L1Ag3-r79nG9i0zij6yFKYi4VoNcu9Qx3gFiypCmiutRnWG0B_h75Cg6647wAATMHhWuJiCmWK_53hF" TargetMode="External"/><Relationship Id="rId76" Type="http://schemas.openxmlformats.org/officeDocument/2006/relationships/hyperlink" Target="https://www.contratos.gov.co/consultas/detalleProceso.do?numConstancia=20-4-10378297&amp;g-recaptcha-response=03AGdBq25qP-djGXJSEaLru5exCvQHF6TdVR5BmWmJyEgsjlGltJLU31nOsczH07kDaXNAenVQiGyXybAwBkwmijaUF7ANnwX4YK3muerlpmeQdtvZ_tueVZvrjElbb9PSSc6OKBd164iNYMK8nef" TargetMode="External"/><Relationship Id="rId97" Type="http://schemas.openxmlformats.org/officeDocument/2006/relationships/hyperlink" Target="https://www.contratos.gov.co/consultas/detalleProceso.do?numConstancia=20-4-10381223&amp;g-recaptcha-response=03AGdBq25t319yz_f2VATLbm2MG3HSvH4rjOjuFi5ocZ27K_m8TtOKeDmFw3nu-lIBLUbAgWDeUrHLI9jNT2vmBH_EubEBNroDZ8Wqgo_0Io5HXn7SS0DV6PVQBqbG8_Zwr8YkykoyiF3CKiAcqzO" TargetMode="External"/><Relationship Id="rId120" Type="http://schemas.openxmlformats.org/officeDocument/2006/relationships/hyperlink" Target="https://www.contratos.gov.co/consultas/detalleProceso.do?numConstancia=20-4-10531552&amp;g-recaptcha-response=03AGdBq27RCfmQVOXP5raMp3kRdce5aUU92joFJbKof_a1RgjhbfbZUG14WXtcPJTYwvVUdU8cDZ0Ed1sZb1wB1VTtmEhAxj7Mns9dgTaBhxW7_f143ki0a_hJjU1bxth-VJHCsd55cz64S_bWnUw" TargetMode="External"/><Relationship Id="rId141" Type="http://schemas.openxmlformats.org/officeDocument/2006/relationships/hyperlink" Target="https://www.contratos.gov.co/consultas/detalleProceso.do?numConstancia=20-4-10889016&amp;g-recaptcha-response=03AGdBq26sczX4c1SSHIYkX-TyYwJrTAaoahC-rXow2liBb2RHnFQCi0K_zn9-7-8F4TJEhwHmDyDhk1D97j9iO4MO58xnQb9FTYWDSkIVDdiLj-9ii2EHuv0wld0muycY6D7ijGCsPXX9zvxPudt" TargetMode="External"/><Relationship Id="rId358" Type="http://schemas.openxmlformats.org/officeDocument/2006/relationships/hyperlink" Target="https://www.contratos.gov.co/consultas/detalleProceso.do?numConstancia=20-4-11361207&amp;g-recaptcha-response=03AGdBq24sRZ1IDoskv5CiaVBUxqbCYc58VKijJIZfJ2BfA-bEO9jGBXk4f83G6rlPnn-8-0VKD3nneYSQ5cwlKUD7BVIOUX_TDdlLrKsUJKgRXP5WvC_DzZJeo-lRf7teejEa1iHH2Eg8MMxfJHyke_Xd-JTks7J5s1np0iqmLsRETxt2Wb5MQaYeZ2sPiHtVHnY4F0PCx878itaaZGE2h-gAhb93YMSzNBHp57DJC41fjFc6kr5dUsM8oD9oS6JsRF0RRpfQkA3PFzkw5j370ae2N1wsWvdw5yfikGMQlyQhJoSkRwqp9R_s-Q_ZcGMB6a2uYOEybYwMxoUCckpDRdCM78IPBOt1jrU6sOUge7mJ6AvgeWlERDQ0zNQMhwvzb4EINwDiXzV1ldiR8SYQJagIIk14Dv5o05e-mrjXUQrdVSqCWDtbmMcSlBfjASG9W1MtPe3sQM9Q4-nKsUIxotYQtBG4YNVhiaoFrZObrJjvCPsYwLcG9IE" TargetMode="External"/><Relationship Id="rId379" Type="http://schemas.openxmlformats.org/officeDocument/2006/relationships/comments" Target="../comments1.xml"/><Relationship Id="rId7" Type="http://schemas.openxmlformats.org/officeDocument/2006/relationships/hyperlink" Target="https://www.contratos.gov.co/consultas/detalleProceso.do?numConstancia=20-4-10252993&amp;g-recaptcha-response=03AGdBq25-wZ6Dkt3r3XgdTvvUPS5Kc-Q1JpxKJ4Ywamf5QRbQ1k1AV9nDsoOirVsh8i3YkkVipCkBr1Jxli0vBfMWflzISAkl2TRItS-2NXDjOTI2ay-aRrq8vozDWbVFUtWP-sRYuOdrsFND9iK" TargetMode="External"/><Relationship Id="rId162" Type="http://schemas.openxmlformats.org/officeDocument/2006/relationships/hyperlink" Target="https://www.contratos.gov.co/consultas/detalleProceso.do?numConstancia=20-4-11041811&amp;g-recaptcha-response=03AGdBq26ZRuJ2cJAZ-70poO23GZjJnShhM4gOGzvrW38FxNy3ETTx9ufwdsYqkH5-NBJV_1N2KgtBOmzKGuyjfyf3v89LPZz4441J3iThW9UGRM_KIwX_SbULeIYa2UeI2BvEUt0xzB_bB0iuRRB" TargetMode="External"/><Relationship Id="rId183" Type="http://schemas.openxmlformats.org/officeDocument/2006/relationships/hyperlink" Target="https://www.contratos.gov.co/consultas/detalleProceso.do?numConstancia=20-4-11037907&amp;g-recaptcha-response=03AGdBq27HGdDoVgzfsfoNLRMOMLoD61IhM7vCUBx_1yVoDZJ9WgikYXxeI6Hk1fEfueqhlA-xC9Pgdd1V3wms01I-B_ARbet1cwk5cNEAFA0oSOHp1_x4EtBUJ2YrE3NfJqYyS4bPvsCPcid0G-e" TargetMode="External"/><Relationship Id="rId218" Type="http://schemas.openxmlformats.org/officeDocument/2006/relationships/hyperlink" Target="https://www.contratos.gov.co/consultas/detalleProceso.do?numConstancia=20-4-11180086&amp;g-recaptcha-response=03AGdBq26WZUrq9HCfifOKvGN_GftDQtCBhszbIwOiKbNRFGLDbLTzaoDTJWFw686lCxpxxcFn9Ax5ejcvvaQ39QFV5Mgb6MppSpMm5kroI3RyXet65AcpT3l0kajhCiqX1ARnnHsIQLJL54RsIDY" TargetMode="External"/><Relationship Id="rId239" Type="http://schemas.openxmlformats.org/officeDocument/2006/relationships/hyperlink" Target="https://www.contratos.gov.co/consultas/detalleProceso.do?numConstancia=20-4-11180189&amp;g-recaptcha-response=03AGdBq27qN3rs6JGhzB6XFJBk_cdwDyJujxBZKrPoagPiTWFRYOmI2ULdB3bTPYpJt_AsMqDqyr8fCfrnoAVX8Ki9nJ7HCE_6OzAaUFAwIUgM4iA9E_qrzUQufMgSilkBIVn4qd2dNRhVTqUzOLA" TargetMode="External"/><Relationship Id="rId250" Type="http://schemas.openxmlformats.org/officeDocument/2006/relationships/hyperlink" Target="https://www.contratos.gov.co/consultas/detalleProceso.do?numConstancia=20-4-11190812&amp;g-recaptcha-response=03AGdBq25UANwStFjUCO6hOP5baMI1QRrBJ1HmLTYNs7U21oIBLTDYueroW5jNDxWjZ1YULhXvZkinj2YhFfyDOlqDJ4OGACXAyVNceb89_4hTEj13dIBqaJ1gdk8SiTzTgvvQ6V5CfebqNQppzuM" TargetMode="External"/><Relationship Id="rId271" Type="http://schemas.openxmlformats.org/officeDocument/2006/relationships/hyperlink" Target="mailto:con.y.2552@hotmail.com" TargetMode="External"/><Relationship Id="rId292" Type="http://schemas.openxmlformats.org/officeDocument/2006/relationships/hyperlink" Target="mailto:jhonifrata@hotmail.cm" TargetMode="External"/><Relationship Id="rId306" Type="http://schemas.openxmlformats.org/officeDocument/2006/relationships/hyperlink" Target="mailto:ofis.balsa08@hotmail.com" TargetMode="External"/><Relationship Id="rId24" Type="http://schemas.openxmlformats.org/officeDocument/2006/relationships/hyperlink" Target="https://www.contratos.gov.co/consultas/detalleProceso.do?numConstancia=20-4-10266844&amp;g-recaptcha-response=03AGdBq27_8ji6VygND8IC-Me5M6jnCg-Knf0vEKPB5lddx7VSvuVd8qrfnptp5eHaiOGuPiSbwhNNhn_RkBsx-mk4kvVhKLfOCJu0EXarZqADgIf8liekwDIbfdASFjyXldnZG7M_ykbyViMLEkM" TargetMode="External"/><Relationship Id="rId45" Type="http://schemas.openxmlformats.org/officeDocument/2006/relationships/hyperlink" Target="https://www.contratos.gov.co/consultas/detalleProceso.do?numConstancia=20-4-10267050&amp;g-recaptcha-response=03AGdBq24Ev7Il1QWRQlqoCBbksbqUWfUtbvwoE1oW8HleZUm0ksu699d4x6vn0MyfssGFEItCFgXgFinqXYp4yoTf6xXaZwom_wqT34DjUT1kY9elq3TmQnH4LOS775QZiaRxj_Vnb7C-QhKEr_s" TargetMode="External"/><Relationship Id="rId66" Type="http://schemas.openxmlformats.org/officeDocument/2006/relationships/hyperlink" Target="https://www.contratos.gov.co/consultas/detalleProceso.do?numConstancia=20-4-10374295&amp;g-recaptcha-response=03AGdBq2561cqlLJ8diYM15gnA4sRCYpiA0fUdCkJuDQsaZtvlhtWY1KRWei4kOPC8GLWWuh_xyisNRGRsrMwNFa1gw3eMrjgKawiRyCZemsnUZM0SmDtgvYKNKjJjjPhyy-yjHRFUMcW11_iYcG-" TargetMode="External"/><Relationship Id="rId87" Type="http://schemas.openxmlformats.org/officeDocument/2006/relationships/hyperlink" Target="https://www.contratos.gov.co/consultas/detalleProceso.do?numConstancia=20-4-10391117&amp;g-recaptcha-response=03AGdBq27ACYuAps07KbgaJP51qqP6vsmdkF4rDRryLSiim3I1OLgf7huoTSy9R-WohVuW-c3RrcqfwSO4cqL0YtyNsFMY_ZqTMM-hYepR2QLlYeJ1Qxi7NAAk2nM7ceak0FEbxK2xJRWLiq58TTS" TargetMode="External"/><Relationship Id="rId110" Type="http://schemas.openxmlformats.org/officeDocument/2006/relationships/hyperlink" Target="https://www.contratos.gov.co/consultas/detalleProceso.do?numConstancia=20-4-10440518&amp;g-recaptcha-response=03AGdBq25TqJDERyeMUxVCkZCrpri0nNzuNQB2Qr4Zp6YUj8NyVYioe8E0MO8OR-VSRL_MuvOthAoay5eCjZsMn3dG2o2On4921kn2_9ieeJkA94fA0ru3e3klzBSsX27TYcDFg1l_NB5p7HwL56J" TargetMode="External"/><Relationship Id="rId131" Type="http://schemas.openxmlformats.org/officeDocument/2006/relationships/hyperlink" Target="https://www.contratos.gov.co/consultas/detalleProceso.do?numConstancia=20-4-10712987&amp;g-recaptcha-response=03AGdBq27P5B_9jMwSf3Zc9QJc1fP69HEj_w7A02s_o-leoJVX7j26Tm65Cw1pAtisPvLWiAUObS0WkqzYwf_GwuKGdWd4ZkaKrT7ta88cPU1Im2rCoQpWr0ustfOIc23zZReXecAHlMz8sc6u-n0" TargetMode="External"/><Relationship Id="rId327" Type="http://schemas.openxmlformats.org/officeDocument/2006/relationships/hyperlink" Target="mailto:charitosco@hotmail.com" TargetMode="External"/><Relationship Id="rId348" Type="http://schemas.openxmlformats.org/officeDocument/2006/relationships/hyperlink" Target="mailto:mflechas@skinatech.com" TargetMode="External"/><Relationship Id="rId369" Type="http://schemas.openxmlformats.org/officeDocument/2006/relationships/hyperlink" Target="https://www.contratos.gov.co/consultas/detalleProceso.do?numConstancia=20-4-11378126&amp;g-recaptcha-response=03AGdBq27Az2CJqZWC-g9IIWjt_hMfPQuXW04mHG-QNmIMQttCh1Vx9oH4P54xxF8-3aqK2HqlM8gJmAQyzdqvd6du8_BCjy6kCJDr_KlmJr6rCclIofuXf8zro52rYEeskipXGe9LMcJBGj9Q9u5BWEW0szOiEOCmvXRzFPadJZmVbzHnQCIPEVyno9JNkifnutRCrS0a76YUKq5eI8Bb42Gvk2Vr8ciA-a4u8-KHA5B8o2doIt5Lt5SXviVMAAtgx4tSaZZ4n7S2DIBYBJ9xXkaHqeduoft63Orc2Sp9eTcaN3XgT5nZisIaa0QdcbJvMbRPTJ6ImVLNYEdVF8CM00atzrqsckZSPQIZBu85f3zeopTUlmm8HnRip-Modr-fLOFsrVxzORgOnhB15jhFesMRiyJrQx6RBb9zlyWWG8vAfY6WTwYu402A1rlf9mnFJa3VHCxdStoIkL5kzOzvRRkyQOiX9sfp4-yVKy2TNMMCDCzJ4WxuNWE" TargetMode="External"/><Relationship Id="rId152" Type="http://schemas.openxmlformats.org/officeDocument/2006/relationships/hyperlink" Target="https://www.contratos.gov.co/consultas/detalleProceso.do?numConstancia=20-4-10890568&amp;g-recaptcha-response=03AGdBq25Aay26OqFrgQxp4RqQROpjQfVTs8AOi6_gSsBrtDhR3Wyj_6blOlA8Fi76YkixooK_0qOdjGOXUc1yLxS2Hx0VXS0q2aNw79R_pAog_8C_hAFv626niEc0WFfU9MtUeiZdRKPQ8hpG-1K" TargetMode="External"/><Relationship Id="rId173" Type="http://schemas.openxmlformats.org/officeDocument/2006/relationships/hyperlink" Target="https://www.contratos.gov.co/consultas/detalleProceso.do?numConstancia=20-4-10904405&amp;g-recaptcha-response=03AGdBq25BzIkLgrDxKQFstD06afrePr9ODs3i93SOcUM6C-0EqGJ4OlMepjBU1rCNNvXl3Ape22uxUgd4tOh42FiX2k3L_E_gsibs6Ke6tcGJ1wFw6CEmnjeRBFTAEmCNfN_wfYUnqvS5xRy5zUa" TargetMode="External"/><Relationship Id="rId194" Type="http://schemas.openxmlformats.org/officeDocument/2006/relationships/hyperlink" Target="https://www.contratos.gov.co/consultas/detalleProceso.do?numConstancia=20-4-11011981&amp;g-recaptcha-response=03AGdBq25Wo84bS6BNpF4f-bzrG5oODDcfJ3PBGNePw6nr5eHssOLmZoNQVZu3gqEpQvYkpkqW7x51JZ_wkQzoLHxkZlb8KwdDrWirA3I8LIzeDO9pUtd7vM7Fjz6RjzPznrFKQn9k2Jn6SFVMB8Y" TargetMode="External"/><Relationship Id="rId208" Type="http://schemas.openxmlformats.org/officeDocument/2006/relationships/hyperlink" Target="https://www.contratos.gov.co/consultas/detalleProceso.do?numConstancia=20-4-11179988&amp;g-recaptcha-response=03AGdBq25xN26V_6aJZQ3HZ6uyYgRanHBNzmRDyrYD7uZyNW7NNJAdPYWT6y2fKgoSoT8vyoKEPnFTvT8UOnP3HNpX2VT6h09r-910JGr3yMgt7h3Co2A2eM8grzf6Pr5HHjpbh26W77cBl7cNxOI" TargetMode="External"/><Relationship Id="rId229" Type="http://schemas.openxmlformats.org/officeDocument/2006/relationships/hyperlink" Target="https://www.contratos.gov.co/consultas/detalleProceso.do?numConstancia=20-4-11180364&amp;g-recaptcha-response=03AGdBq27Zomm9-R9mXRkavp9gjMkxfX4K-L-MHJToAZzLOzVanUnlI5Sp5VogpFCmKtvawuKEgOy74PbJ9BHAO7UvEwHMp5ZjO91Mh1Pq1Gd24Lx7LUGJgloZcmqqv-deHLrCLQCgl-eJT51QCy3" TargetMode="External"/><Relationship Id="rId240" Type="http://schemas.openxmlformats.org/officeDocument/2006/relationships/hyperlink" Target="https://www.contratos.gov.co/consultas/detalleProceso.do?numConstancia=20-4-11180198&amp;g-recaptcha-response=03AGdBq249ZpbA2zYujWDwautqEeGSqugsIiQ1X1kIi63hKdiKc_dy9i66TphJn4dTkyNG77fBsvc3srkRFTq-VrpDHt0U9VwWuU5zKvSnjnefNhp3-gR4nH1MYirwqRimNfDipmpSdV8N-JIVG-F" TargetMode="External"/><Relationship Id="rId261" Type="http://schemas.openxmlformats.org/officeDocument/2006/relationships/hyperlink" Target="https://www.contratos.gov.co/consultas/detalleProceso.do?numConstancia=20-4-11206675&amp;g-recaptcha-response=03AGdBq27UJwvBWH8WqcgiFnet7EgoITQ64PJ0Wv1j3r3K0oe8moENluR3r8cClakWRPRUatG18p6rC26DNHdTub2DE0XXQTyBiR26edJPPFsW3ANSi3fyo3y9BZszuverpkNTrhJgLYF-6Q1jqkM" TargetMode="External"/><Relationship Id="rId14" Type="http://schemas.openxmlformats.org/officeDocument/2006/relationships/hyperlink" Target="https://www.contratos.gov.co/consultas/detalleProceso.do?numConstancia=20-4-10253361&amp;g-recaptcha-response=03AGdBq256MAkeIv2GNahPLNRpDnNhZjEKXLjOICDcI3EXdiljbezVRN4Nqbg2oTn29Od7gV9bojbBJf3U9awzgA8rsx3MUdVdTE8UG62LxUyMxs8kyO1TpZAO-MKXcYQ-rIDLk1ey_Pno9H2seCQ" TargetMode="External"/><Relationship Id="rId35" Type="http://schemas.openxmlformats.org/officeDocument/2006/relationships/hyperlink" Target="https://www.contratos.gov.co/consultas/detalleProceso.do?numConstancia=20-4-10252943&amp;g-recaptcha-response=03AGdBq25hG5VsGhInyQbgz63mOHpGU2Qd0m5hculeGLOnG8KGaQzRmSIydH84hzhmY3bOkr9AYBV2B-Y-uzqYjk5yla19Xnm0YGTono0G3BuIsMzligmg70fqJ3-wDWfCyk2Vy0YIPhhFLiKrKg9" TargetMode="External"/><Relationship Id="rId56" Type="http://schemas.openxmlformats.org/officeDocument/2006/relationships/hyperlink" Target="https://www.contratos.gov.co/consultas/detalleProceso.do?numConstancia=20-4-10262460&amp;g-recaptcha-response=03AGdBq26Rr1WYphU_Zd5yv2tU7-Wq5UKm_oMhfYl-89POSXKXCWeohYSSKKDQXb1_FCoEbfEB-KmowBOF4bp2zN-QYY6oMy5TxAdZhUb3rngq7sUDCo5N2xlNDz8dYRsSHsYJe9qO9g_h1AiR26s" TargetMode="External"/><Relationship Id="rId77" Type="http://schemas.openxmlformats.org/officeDocument/2006/relationships/hyperlink" Target="https://www.contratos.gov.co/consultas/detalleProceso.do?numConstancia=20-4-10378360&amp;g-recaptcha-response=03AGdBq26JP4qCtxsM52FPRiZzWMqnxJjDppCsTA0PoXPkBhfCyF-lTkH3UwClG0I6CQhxorpZhkXvCof_ZPMK1oF67tBbEIq8hrcx-ZqOBVUTOdeDK0Q_aAzyzatzOg0I1Ohg6Bh5mt0Wfb4kVzS" TargetMode="External"/><Relationship Id="rId100" Type="http://schemas.openxmlformats.org/officeDocument/2006/relationships/hyperlink" Target="https://www.contratos.gov.co/consultas/detalleProceso.do?numConstancia=20-4-10381390&amp;g-recaptcha-response=03AGdBq25jWC7L-pBOtxF3nFcffRTBET7lcQsCZcg_RKmkSwn5r1EY4UdOG0oRdpoX_E0oyiQWbiprb6OVZ6-NFH3-FXfatBEYBeKy0_8lxl06pbqCmBO2blQreq5LZAhO0Z1atxoIXK5ikoFA78Q" TargetMode="External"/><Relationship Id="rId282" Type="http://schemas.openxmlformats.org/officeDocument/2006/relationships/hyperlink" Target="mailto:dawin_1088@hotmail.com" TargetMode="External"/><Relationship Id="rId317" Type="http://schemas.openxmlformats.org/officeDocument/2006/relationships/hyperlink" Target="mailto:panita_110@hotmail.com" TargetMode="External"/><Relationship Id="rId338" Type="http://schemas.openxmlformats.org/officeDocument/2006/relationships/hyperlink" Target="mailto:dianita.1122@hotmail.com" TargetMode="External"/><Relationship Id="rId359" Type="http://schemas.openxmlformats.org/officeDocument/2006/relationships/hyperlink" Target="https://www.contratos.gov.co/consultas/detalleProceso.do?numConstancia=20-4-11303007&amp;g-recaptcha-response=03AGdBq25KhOTW42O3-YXml81cAJqjHZc4H9G7gyYwzrcDogg8bhVf7--_XLQTC7UiIxjFft2CwULof9jUQ_Znd8q-tLjmi21N87-68qRJKGNQPJiK8918pTQKtTt3PgAeKvWLS9S7y1luMNNtNOUdETfuqvYgARTxzBYap1_2H5vNt2zKZXEcHW69HttcWpetBkhrmrKuWbd2JXMzejOwXeOH6dNQi5v9hffcSaCqHJv7h58kUz4aB5rKHWVBnWeI_V0JM4T9h4KXOJapt2DdIjSO1IJS98gIc3ih7Xj-L1m3QxW3kMi_EEvmYWxTuwWHEFGvq13s3N8YPDOIVylBZYjwvARuaFa0Qo1hn8Pg2JMJ-EqKwB7NEXztsPMIEh2GZSdrk9wawxlAKE6tvcPP3iDWFc5h4yVFf2q2fEdpKG_9qH7xkl4LWcb4Y2-PEdROnx2sv4CSlCYMjUDs3E9KoXdzwd7eQyxQ8g" TargetMode="External"/><Relationship Id="rId8" Type="http://schemas.openxmlformats.org/officeDocument/2006/relationships/hyperlink" Target="https://www.contratos.gov.co/consultas/detalleProceso.do?numConstancia=20-4-10253116&amp;g-recaptcha-response=03AGdBq27Y4PkHOqbQ6V7ou1ItYGdPsPDcWxiTWSBsR-rNnOyDqE4Z3UgdnUPgHBlnNvog49TreqyhE-vbYy1JiE_ijIJfgD5d54vTbOqVBOp5c95qmpDOINa8G_bCgutU4FMAUPxA-x5n7MwXn3b" TargetMode="External"/><Relationship Id="rId98" Type="http://schemas.openxmlformats.org/officeDocument/2006/relationships/hyperlink" Target="https://www.contratos.gov.co/consultas/detalleProceso.do?numConstancia=20-4-10381270&amp;g-recaptcha-response=03AGdBq246VVsJ_uzevIRdZH98ut-DwMmNxumrOvPVcWGlUNNVqgQ43kXaDR1MFdBcoPVSCJJwTlsBitCJu3HSc890AJPl9mNJVKtL7q8NIPCTWWyuyKFXsfKZTUgRXkYJMP5YZ_HEYtxu1RrwAl0" TargetMode="External"/><Relationship Id="rId121" Type="http://schemas.openxmlformats.org/officeDocument/2006/relationships/hyperlink" Target="https://www.contratos.gov.co/consultas/detalleProceso.do?numConstancia=20-4-10531924&amp;g-recaptcha-response=03AGdBq26LbD1Gs3YXrpZyw_ZwpEy-wZu_zb-ppUOTI3AkrFQ3bVUvYb8quzoZaSnAXucKk04dE-Oqme0au5-hdtABaQ7YZ2O6w7jH9nq35NbSaq3dUhb9DPkAowLM7hx0r3s3lRVG-jxhZ5Zawd4" TargetMode="External"/><Relationship Id="rId142" Type="http://schemas.openxmlformats.org/officeDocument/2006/relationships/hyperlink" Target="https://www.contratos.gov.co/consultas/detalleProceso.do?numConstancia=20-4-10889210&amp;g-recaptcha-response=03AGdBq24p3G0XEw_IQyE_fDTNMbBq58yk9wbNPb74G1p16YiCgjUme276y7TMmpg8DycQatPWVPhMfiAFgyZgEY8EcmxA8JAZ1w2cBf146QZYpDlxEvYOiB4-IfZtxWm7OJ1WbOaVyIVDv2K-KXd" TargetMode="External"/><Relationship Id="rId163" Type="http://schemas.openxmlformats.org/officeDocument/2006/relationships/hyperlink" Target="https://www.contratos.gov.co/consultas/detalleProceso.do?numConstancia=20-4-10903483&amp;g-recaptcha-response=03AGdBq26-U7dDpnzdGqvZ3WPATavxRrsEHXwvOLj0AXEZ0KNm3GceSgNeoVyenvE6TqFLRt6RXplMzq5uIN74ix1xSyUD3qMrt0rIs3v9zWLl4hDMWCRNw5JcsXEKCCXMdscVQ4vgla91SWANwul" TargetMode="External"/><Relationship Id="rId184" Type="http://schemas.openxmlformats.org/officeDocument/2006/relationships/hyperlink" Target="https://www.contratos.gov.co/consultas/detalleProceso.do?numConstancia=20-4-11037378&amp;g-recaptcha-response=03AGdBq24PIRo7O4nTFLrkpvi2Y0LJnkoSWuXIIh60ozh37KIwySEHF-fBQCSrZ6sTrJ-AI7bWGgjUvL4G_8E2maJeVuifKRwgk9PSIzWRjccNSCDoZaxDcaaU-OlbBfVYGV8xz0yyTOKszTko3jE" TargetMode="External"/><Relationship Id="rId219" Type="http://schemas.openxmlformats.org/officeDocument/2006/relationships/hyperlink" Target="https://www.contratos.gov.co/consultas/detalleProceso.do?numConstancia=20-4-11180090&amp;g-recaptcha-response=03AGdBq25uNHORjULZ8iuSNwHCWwRrCWS1rm6e7i4kjtRiu_qomj4jxt8Vo1fC76JE84qcnjykh6zjffoNgksS2p2fb4QbB04TjFxZ5hYLP8a8eXYXXkO725pc_PMXSkvkw7KUhPMgn4H6ZO0EBQl" TargetMode="External"/><Relationship Id="rId370" Type="http://schemas.openxmlformats.org/officeDocument/2006/relationships/hyperlink" Target="https://www.contratos.gov.co/consultas/detalleProceso.do?numConstancia=20-4-11410435&amp;g-recaptcha-response=03AGdBq26yo9pO0-blzAi1PzMs1qLR4StgXVJM3UjutyeHNY_UR3sMjAYByFj1-pdXDreQ1eQhEzymnngfNJsK_QqPeYmkgk1YqHUv0pcdEwCVjGyqMKiDXq9yK4e-z2h7kXcHRJ2W9XqxWpFy6ZfVL1LqcJ2MPcNNv_CzsxAanBk5rH4UzJrgNI1db2RSzYIjTlICazMUsEobpAxN4P4FLmPMM80dRpRaaKgRLcEex6kKAXnTe-j-41NRnQyXehhLyw7TP6n8wEzdi2ig280KA4My4Dx8EBv7PB-PqHS13VQWaZOy4YsjZbvYdjITFARf1xg9svrOHtXQQr6tIrQlnkY5EM3dx5rBu-e2Ha_mLXL8rHF09uM5o8MFk8WGb9yR7MOjpkC2QruzjJjVAAN3uFJfx9WEBIVfSiiDPm-PnqhGJcCzK-909bpScA-S5w79-mSIUdBk7qpSqQLsxONgFlONinXex6qrJA" TargetMode="External"/><Relationship Id="rId230" Type="http://schemas.openxmlformats.org/officeDocument/2006/relationships/hyperlink" Target="https://www.contratos.gov.co/consultas/detalleProceso.do?numConstancia=20-4-11180371&amp;g-recaptcha-response=03AGdBq25kWrkVb1b1h3a8gwHU3SMMLWdBgkYv2_rBDDOikjUP_fK1OSIKQ534emVSWIgY_7GwAu9_4R4i4IcQvxS4ifu7qtPMg4qavr_9uC_3ui-TEBPA-HbJAwp2Fgz5wIMkoXAM38tnE6iezWw" TargetMode="External"/><Relationship Id="rId251" Type="http://schemas.openxmlformats.org/officeDocument/2006/relationships/hyperlink" Target="https://www.contratos.gov.co/consultas/detalleProceso.do?numConstancia=20-4-11190384&amp;g-recaptcha-response=03AGdBq26rsOSU4XvSsOKp7UZ7D9ItuXhiNFHg-nWuufJSbtSeCVu54tegQzWoX6Qx5MK7VJIFy8QCwrLd1JZ5vcOe56F_QhYvS-ozpHI397zbntiqT_CcWLZNPfs67RZqK4JLTrF-C5-on-JPjrC" TargetMode="External"/><Relationship Id="rId25" Type="http://schemas.openxmlformats.org/officeDocument/2006/relationships/hyperlink" Target="https://www.contratos.gov.co/consultas/detalleProceso.do?numConstancia=20-4-10252479&amp;g-recaptcha-response=03AGdBq24acubdJeuP0PXU99AN1hVJiH55KVWmkYsMmGKD6byG60YcK5vFxGw6nMcZadnuOGcIjcWT9Pa2yUkdIefETHm203y7n_IJVml-Mr6J8Be-xAWsjh6fKdtGP9w0aefAax_h5LMDg9ff7zd" TargetMode="External"/><Relationship Id="rId46" Type="http://schemas.openxmlformats.org/officeDocument/2006/relationships/hyperlink" Target="https://www.contratos.gov.co/consultas/detalleProceso.do?numConstancia=20-4-10253551&amp;g-recaptcha-response=03AGdBq24EdhDOobBkhRI1s0idDtyvpbq5nR3DzBqvqmuTQ1RRsoFIkUjXomORsjD_8dBgN_BOaB4SvkmGGeHMU1QHxcWk8akuBkQ0F7EV3Clp9Pmx3V6buhiu68oUWWCBs0H67uVA9UUVsfze6VR" TargetMode="External"/><Relationship Id="rId67" Type="http://schemas.openxmlformats.org/officeDocument/2006/relationships/hyperlink" Target="https://www.contratos.gov.co/consultas/detalleProceso.do?numConstancia=20-4-10374391&amp;g-recaptcha-response=03AGdBq24Mqf6_UMfJgaSsEfe1k50SHj64NEdHi4WKRJq30ia6bqosIpQagUrrLf_kCcT7yWVfNu4lHZSk06_Zm-m9heziQD4n6iRX21Ti9dEajfJeomSFjstaPsQoOUrocW1WgT-aA6ujCyYuago" TargetMode="External"/><Relationship Id="rId272" Type="http://schemas.openxmlformats.org/officeDocument/2006/relationships/hyperlink" Target="mailto:carolinaherediaposada@gmail.com" TargetMode="External"/><Relationship Id="rId293" Type="http://schemas.openxmlformats.org/officeDocument/2006/relationships/hyperlink" Target="mailto:dussancamilo@yahoo.com" TargetMode="External"/><Relationship Id="rId307" Type="http://schemas.openxmlformats.org/officeDocument/2006/relationships/hyperlink" Target="mailto:ofis.balsa08@hotmail.com" TargetMode="External"/><Relationship Id="rId328" Type="http://schemas.openxmlformats.org/officeDocument/2006/relationships/hyperlink" Target="mailto:charitosco@hotmail.com" TargetMode="External"/><Relationship Id="rId349" Type="http://schemas.openxmlformats.org/officeDocument/2006/relationships/hyperlink" Target="https://www.contratos.gov.co/consultas/detalleProceso.do?numConstancia=20-4-11342833&amp;g-recaptcha-response=03AGdBq27ttsGkPo56RQkQirQX8pdtFw4YASXfexf1l0HIqLgeCGEdBybIPlsxxh1N7h2PlBUuoGITcaJ-azVHZIy3zalzVhKp2cizmdC_4hKujf4SjsC1gowg-RqIloF54zO0MH1ytm0pJrIfPMFRG-rEJmoumx9jCBT62EmYNZxPk8z4ET9NlcJG1OWiJzDlyiFyTnY23GQQsXewj0xGO9JJBuPeRHUqkw-AZZYtfXYhdKVc7RRex0nuR7ZWtZHproJRRUClK6xonoy1Iyf4HUZTJw_r4QhYFeeT_Kwn3rDxvoBbnalsDw4WiR_bT3j665-_CF9K11TMhZgQy26-napisnUq6HY11Ya4x-ALzBJYGls6ZM_DCL0GbhWI-xyPfeXksZTU0aD4EsSB-4W3Yx7_IGsTEq-qDbndywP0C48U-BxQSJ9XGoCWDy0VVcyMVY_iHygL4Np_heCL-mWofn5yJJPwal-EvrRnsPqzrUaM2Ie80O8YZL0" TargetMode="External"/><Relationship Id="rId88" Type="http://schemas.openxmlformats.org/officeDocument/2006/relationships/hyperlink" Target="https://www.contratos.gov.co/consultas/detalleProceso.do?numConstancia=20-4-10379817&amp;g-recaptcha-response=03AGdBq27vmlqWLINgBvsPFvEb3rmvNAnkE1QULAcbNQf9NvSrNtIW-cpYhm9xqgPvFCG1UmcG0nY9M7NCr3KNl1sRUqIsymxP4CnjgO96f99tsjJxu2oU-TXFK6cE0e-MKRIVdG7VBH_rmqdyRV1" TargetMode="External"/><Relationship Id="rId111" Type="http://schemas.openxmlformats.org/officeDocument/2006/relationships/hyperlink" Target="https://www.contratos.gov.co/consultas/detalleProceso.do?numConstancia=20-4-10440751&amp;g-recaptcha-response=03AGdBq25_AxtKURsULkLaYoOlWG-s5-KYe9rh-pTbUg_ygytKbCTOxgSHVGNdI23v0N55wuOchQHoCX2JglnszerpNvey9AFIhg4jFPBJCkWBBJnxR9VJy83rfe966bmGiZfh8_jobY2afknwm5x" TargetMode="External"/><Relationship Id="rId132" Type="http://schemas.openxmlformats.org/officeDocument/2006/relationships/hyperlink" Target="https://www.contratos.gov.co/consultas/detalleProceso.do?numConstancia=20-4-10737243&amp;g-recaptcha-response=03AGdBq27J_cDaPtIpCg-dgCOdx48GhtIG1Mgc3SFw9lObnq28JL8oidtt17mO165-p104qEoJEoLg3Lqh1fNpxbyEYfPfw5nvNKfhmJRA7daEfvFLdDDclGeLTZN5P3MmdjzJgPY8e1AzBbA-Lsp" TargetMode="External"/><Relationship Id="rId153" Type="http://schemas.openxmlformats.org/officeDocument/2006/relationships/hyperlink" Target="https://www.contratos.gov.co/consultas/detalleProceso.do?numConstancia=20-4-10890588&amp;g-recaptcha-response=03AGdBq27-8oBtPP0e0l1FDPPn020UJiFUQtA3oCSZubN6ap-Zy2EF07ahPHdigTcG_nNVnNTUknc3hCBXU36Z1O2tV6Kb4COFcxwOMGOe6hJ_PdD1DRlkvA7w8Hf8MAIh8YF9jq7E8EUC6jxR2NZ" TargetMode="External"/><Relationship Id="rId174" Type="http://schemas.openxmlformats.org/officeDocument/2006/relationships/hyperlink" Target="https://www.contratos.gov.co/consultas/detalleProceso.do?numConstancia=20-4-10904438&amp;g-recaptcha-response=03AGdBq24VvT086Rx9KKrWTVPUPxl_4uUjrqItpUr7VxoR6zS1bbmvRVgUIMzAPVVsw47ZVj4lRXgWupZmEMx7jWM1aaMouvAMG1CXTFz-u1zu0j7ypmPCK9SzEhxzbBg67hti_Q6r2OSRj8C_RRz" TargetMode="External"/><Relationship Id="rId195" Type="http://schemas.openxmlformats.org/officeDocument/2006/relationships/hyperlink" Target="https://www.contratos.gov.co/consultas/detalleProceso.do?numConstancia=20-4-11036929&amp;g-recaptcha-response=03AGdBq2489lk_-e4Mh4pibXaExEQHP6b5sngO_16kbu_w9QPfmhMD38iGJ-9momEfwHb9cJjCVMnbl2RQVzbu_UQ_xET3_tYWXPcTemZi-_mA1UbQEDjGqDhrlMEEM4t-VOditDz4lbWjmxT0eD1" TargetMode="External"/><Relationship Id="rId209" Type="http://schemas.openxmlformats.org/officeDocument/2006/relationships/hyperlink" Target="https://www.contratos.gov.co/consultas/detalleProceso.do?numConstancia=20-4-11179993&amp;g-recaptcha-response=03AGdBq24zo7SksWip4Yg8KQ03abt5oZqxF9FF9WWbwPqcK1cLK4M7besF7U4F2YJ6ns3kjpNAkhmcEvtFLnixprcNhQD-14W0OemhU_EMxvtBED7bHlrp8SNMUA9P5xewqZpJIsKFbsHYtk4rauV" TargetMode="External"/><Relationship Id="rId360" Type="http://schemas.openxmlformats.org/officeDocument/2006/relationships/hyperlink" Target="https://www.contratos.gov.co/consultas/detalleProceso.do?numConstancia=20-4-11317499&amp;g-recaptcha-response=03AGdBq27ZHIsYq3nSHbepek9AC61oQpxvacncpdK80kgoPDz2I1jNwiWS2SzB9XPpPWj55-SiCV9haB9vvJvfIzh_RXDuUjcZeZ_Vzxs0SJq9hTk3Wpo8iW2XvYbGq8B4peAzu5kRAHbeQoXHjOgkh7H4Mta-EEAdPv3Ic2MXB4_Tk4rvKSIoxJ-fmShGIykeabssZXQsR61WymnY-sIgTxEqONCielQhIHSv9NRWDfu7q2n-JWchBo-VubKB61GrbtMeNP7eRp-C4LXXow7q0buXbijvbYWIOSpEcGb0ktapeCj50r6m8JpAcko70Ygw1w68X86o_QHaJTcHOLeBfa8s_5_UP9tk5AkkbTHKeQFeymUMH3Z6aM1wUk-TzRMzeMrKGMZXgBUFZ62nhaVOpn7w6RBj-Y8h6kwOrz4_vM8-WxjngalLgulPB7t7k3o5Z71LrqkkZuC5FfKgAtJKG8OwXxIMwyjgoiKOfG2OfFoCcMgS44OdrK0" TargetMode="External"/><Relationship Id="rId220" Type="http://schemas.openxmlformats.org/officeDocument/2006/relationships/hyperlink" Target="https://www.contratos.gov.co/consultas/detalleProceso.do?numConstancia=20-4-11180091&amp;g-recaptcha-response=03AGdBq25UKtcO4eyA1vJAE5Qwiwysu5Pj2mUDODAQgQYbxpA9E3fH2PfKeiphhdfNn04sQ7tr1ar6i9GPtDKg5g1mSXNqoQMeuZ0kT2dXxelPUOwCfYOorIPYVdXDfW9hxUfmBXxEIY4X42WGJbo" TargetMode="External"/><Relationship Id="rId241" Type="http://schemas.openxmlformats.org/officeDocument/2006/relationships/hyperlink" Target="https://www.contratos.gov.co/consultas/detalleProceso.do?numConstancia=20-4-11180401&amp;g-recaptcha-response=03AGdBq25yIN6MaxHf43AHIP7_kOWJy-eQTWNHTE47D1QzLkIicATReNuslyp5iaFyCLrL4-maXgZmFMRh21-TYG6xa3ASWUJtak2rpW1DfdBuA5qVw_khHv8EzJQLfIkw39L_gVSYY-rvIxPyvd9" TargetMode="External"/><Relationship Id="rId15" Type="http://schemas.openxmlformats.org/officeDocument/2006/relationships/hyperlink" Target="https://www.contratos.gov.co/consultas/detalleProceso.do?numConstancia=20-4-10253449&amp;g-recaptcha-response=03AGdBq26J1y9YORgndGEVQparL__zMKBL4ELKnq10W_Nd6QzmrOYeKGdgzss3nnGatsaKS9IP_fZLTWYGtiP_ATI_n73ZDwPw1ifZZg7RGYwwwkpOJtfxT4m7HFNGgoJBcGwx2TBDRDjcAgE2oD-" TargetMode="External"/><Relationship Id="rId36" Type="http://schemas.openxmlformats.org/officeDocument/2006/relationships/hyperlink" Target="https://www.contratos.gov.co/consultas/detalleProceso.do?numConstancia=20-4-10253338&amp;g-recaptcha-response=03AGdBq27o0zA-eO3zMX833CusG9LoWpQ0V8wW9JB3wL65TLXYZSvv0MN4cExD6Q6MTT3m0oLqyY2f7X8X6E4Utx-Ioc1Vj3QKsqSfEX53pV2VsjFySRKuyctRBQEO2Rg09tWptO5UAKjFyopa8Xm" TargetMode="External"/><Relationship Id="rId57" Type="http://schemas.openxmlformats.org/officeDocument/2006/relationships/hyperlink" Target="https://www.contratos.gov.co/consultas/detalleProceso.do?numConstancia=20-4-10262389&amp;g-recaptcha-response=03AGdBq25iYNujm_hJHXUZnbZ55D4Y7f6AGmxZfQjmBsJP9N-fbzwBKS_y9708RcVKcEahHYLl5NyTlJNW4PIkPLSf5CmkV1wC2GVKRTFzXxutumFHZAQrS5iKNNUdc7WuikMyDWRDXbH4f3i1ik8" TargetMode="External"/><Relationship Id="rId262" Type="http://schemas.openxmlformats.org/officeDocument/2006/relationships/hyperlink" Target="https://www.contratos.gov.co/consultas/detalleProceso.do?numConstancia=20-4-11222647&amp;g-recaptcha-response=03AGdBq27mLK79xgSzoVWzb3diZS5T2sOOh7Dog7fCZYbBaI9SQKT6ECFTyj1hVIAuMZokHqa_bnqtjIDhcDkLpELPLCBYTNYfyg8SuVdDLe1Waod6tMhHNiqo6GsCljXmggL6v1wwCmlhWjv7t_v" TargetMode="External"/><Relationship Id="rId283" Type="http://schemas.openxmlformats.org/officeDocument/2006/relationships/hyperlink" Target="mailto:jakibermu@hotmail.com" TargetMode="External"/><Relationship Id="rId318" Type="http://schemas.openxmlformats.org/officeDocument/2006/relationships/hyperlink" Target="mailto:panita_110@hotmail.com" TargetMode="External"/><Relationship Id="rId339" Type="http://schemas.openxmlformats.org/officeDocument/2006/relationships/hyperlink" Target="mailto:dianita.1122@hotmail.com" TargetMode="External"/><Relationship Id="rId78" Type="http://schemas.openxmlformats.org/officeDocument/2006/relationships/hyperlink" Target="https://www.contratos.gov.co/consultas/detalleProceso.do?numConstancia=20-4-10378421&amp;g-recaptcha-response=03AGdBq27UxSASCPMxtTgL9DFnV_oXUr42ixil2UA6IapwAHtOGkS_n08Fdab1Mv1AipqI6XhWB_NN_nyrf8sdiMHg4um8TC1bNfDW20DIBBbD6Rs2pQfN1t9tFELTIEOcx-L-CLwW5ykvGVQAula" TargetMode="External"/><Relationship Id="rId99" Type="http://schemas.openxmlformats.org/officeDocument/2006/relationships/hyperlink" Target="https://www.contratos.gov.co/consultas/detalleProceso.do?numConstancia=20-4-10381329&amp;g-recaptcha-response=03AGdBq258VHoXsVDZD89M8tFDcV8d73tDmF0n7xXNUNp6rvUz1mmzjmBg5DvSxt0ghBENfdE5JAsQzHE2GoHWzQCmrNPgW1kSfygFfEAxGEj9adtMriQL1gPtrmsWjn4xx-swNd5j9JdpPYy3nY_" TargetMode="External"/><Relationship Id="rId101" Type="http://schemas.openxmlformats.org/officeDocument/2006/relationships/hyperlink" Target="https://www.contratos.gov.co/consultas/detalleProceso.do?numConstancia=20-4-10381360&amp;g-recaptcha-response=03AGdBq270dHWle-z4ud9pqK9MwriyLmNc-MZ5PngOPJbfAMGXgS0yq5cxRNxxb8NDdqt4wf5Gl6433RJMf5x6-lEMfJay7HXC69heg4j5_5ttkH_Iq141lQnvTQ2CQvSkcStojh1MmbbOCGhd5wx" TargetMode="External"/><Relationship Id="rId122" Type="http://schemas.openxmlformats.org/officeDocument/2006/relationships/hyperlink" Target="https://www.contratos.gov.co/consultas/detalleProceso.do?numConstancia=20-4-10532282&amp;g-recaptcha-response=03AGdBq2751vCTSq9qtSj0sPraON6R37EWlKUaKEfdGxdVxOZT4qlGoxonqyQlv5FE7fAh1jioGBga87T4vUFISwGLpTubFjOUIl9DcrzdDgvWmW7AvcVPPKMPd4araWHAj7rgJiaY89oGo25jLog" TargetMode="External"/><Relationship Id="rId143" Type="http://schemas.openxmlformats.org/officeDocument/2006/relationships/hyperlink" Target="https://www.contratos.gov.co/consultas/detalleProceso.do?numConstancia=20-4-10889335&amp;g-recaptcha-response=03AGdBq25XfY_MKQtngoe7wGeKkJRZVIb2L_Cyoihc4xxg4j1fiBsx0JgLqbj1Vnsf1XhIOLdqWVE9r4m4P_HA5xatE7YpLRpbVzr9pcEqVKk9whTi7WuDAccAMMZGvV_54mgsoogbljSert74yy2" TargetMode="External"/><Relationship Id="rId164" Type="http://schemas.openxmlformats.org/officeDocument/2006/relationships/hyperlink" Target="https://www.contratos.gov.co/consultas/detalleProceso.do?numConstancia=20-4-10903552&amp;g-recaptcha-response=03AGdBq26BItTOpnez-umr80DgbjcUSzF8xdOn93sz7lNbz_KVVhebEuMcYGpHkU3KK2dTVJP7RIpMulfSaqNY6WdpztcWqqUKvidozAdHK-0UOoLtxHfOXAVwsmFi0JCPmLhbbUpiY37S-2SU0Wy" TargetMode="External"/><Relationship Id="rId185" Type="http://schemas.openxmlformats.org/officeDocument/2006/relationships/hyperlink" Target="https://www.contratos.gov.co/consultas/detalleProceso.do?numConstancia=20-4-11037166&amp;g-recaptcha-response=03AGdBq26EjMGZORLH3wdenPH1zH_qLBBkwEO4eF8n2JJNRfI866cySmYwbvyDJ4PsVTV0z8d6hKBSN1uaEpTck5mBp6PJxIJWxiMQD0El81ectjS4Wz3GhqYzDFYR8e_Nnmaihi-yZJnPSOJrR1R" TargetMode="External"/><Relationship Id="rId350" Type="http://schemas.openxmlformats.org/officeDocument/2006/relationships/hyperlink" Target="mailto:silviaestefaniacber@gmail.com" TargetMode="External"/><Relationship Id="rId371" Type="http://schemas.openxmlformats.org/officeDocument/2006/relationships/hyperlink" Target="https://www.contratos.gov.co/consultas/detalleProceso.do?numConstancia=20-4-11410732&amp;g-recaptcha-response=03AGdBq25IPgZXzjYQspM5ebV0DqPNrcDCam0ApPJrP6p9biWjJC9mmaOGAyI5Cz2oR43Jr5lgYoKcSKVOdUHZXYG1RNAMna9aaqyVvTAWf9YQXMY0gh0rwhLpJWphfm9NNSSbDDGfUHE_nwp41RaOofsMVDp0PktBpyLAE-n_3Vkx10W2vhODzgDzGtxtgj-ubMlNRBpdK4Yf_NajqSmhtV3CIGFk63BooZwYAjxb-N8bqfGUM3CI9fnIKwVIz-D6RMBS-gpJORP8yL1Qv9APEkOJzVgcvikfbLdwvRSEvxA0Zbigd5cMizspYwJf2efqsYUT3Eq6kEyr5Aiea1CcVhZHzGrFyRmm1X5421HXqdPp4pFcfhmJa8nRL3MG9hlno8xJ5hCttXNKmvdgO0Cj-nTpVyNx_IdgVxCUoQNFF7hOAtC9RAJwM7thyuTPwbbYp89kH5Oyq-xXpv7jttwYH0AZzdvMXZuemjozCcsa87AXVnowLHZIw8c" TargetMode="External"/><Relationship Id="rId9" Type="http://schemas.openxmlformats.org/officeDocument/2006/relationships/hyperlink" Target="https://www.contratos.gov.co/consultas/detalleProceso.do?numConstancia=20-4-10253136&amp;g-recaptcha-response=03AGdBq24oPgLrlej7wI_dbsR4I86SsQhbtz1DnPDHivOIGxzpHQxNtPM_XYA1YZUCpohBFMimg9dQiv4Uj2qHh9T0hhHIYYfLPJ5s84YfS39_3cBdnESFJQ3foOUuX6T0gsz430cpNxSw5z-gAXz" TargetMode="External"/><Relationship Id="rId210" Type="http://schemas.openxmlformats.org/officeDocument/2006/relationships/hyperlink" Target="https://www.contratos.gov.co/consultas/detalleProceso.do?numConstancia=20-4-11180002&amp;g-recaptcha-response=03AGdBq24oSqqYsqKj6coG397xVEJ0pBS5sTZMxTFbYoFBky4FIT-tuObtfHjn8aD9yJFVnxGrS1_wp-kHEmdGzwordl4ifvxylSnZL-7OHGYy_D2qoO-DgWjB88Bu2sVsCHPpznmkcPeq1stwkp5" TargetMode="External"/><Relationship Id="rId26" Type="http://schemas.openxmlformats.org/officeDocument/2006/relationships/hyperlink" Target="https://www.contratos.gov.co/consultas/detalleProceso.do?numConstancia=20-4-10252604&amp;g-recaptcha-response=03AGdBq24x2YUNHbUazNr6dobncrUwfv3iRy_qN3jwqctVnugD8Az5QyIpeofOGArH0VwGHSaYk_KVm8onX9rco_AOieakAtwpp6NZwJ7UX5ZY-r4kFrxICyvCPif4TNrYOks2hCb5sfz__nq2l1i" TargetMode="External"/><Relationship Id="rId231" Type="http://schemas.openxmlformats.org/officeDocument/2006/relationships/hyperlink" Target="https://www.contratos.gov.co/consultas/detalleProceso.do?numConstancia=20-4-11180380&amp;g-recaptcha-response=03AGdBq27C4hFKzhHtCy6IwJTfACDYmoURBto9ua10BttKwwyO1MTHfUAr5NgQvvCgEKusFJT9HAf0FLtHmGxVyzAR1No7DIAQ-i5WNI-rvy3gi0pckO8kM41vfofIWKoM8ZQUSp77B64BTOeM_oB" TargetMode="External"/><Relationship Id="rId252" Type="http://schemas.openxmlformats.org/officeDocument/2006/relationships/hyperlink" Target="https://www.contratos.gov.co/consultas/detalleProceso.do?numConstancia=20-4-11191008&amp;g-recaptcha-response=03AGdBq265dAYUAwd1_-ZloGCsqnryLZa9DSQW_cLHxh3Hchdonk7cKzT4uzXlSHDzqsBnI81ZngTHvmsoVpi__t65WVw1u38Ueji2KqMBhloRX7UcZTjLH8QR6l_D1AjtamN2w0SLYf2A3P9iM7_" TargetMode="External"/><Relationship Id="rId273" Type="http://schemas.openxmlformats.org/officeDocument/2006/relationships/hyperlink" Target="mailto:matliouis03@hotmail.com" TargetMode="External"/><Relationship Id="rId294" Type="http://schemas.openxmlformats.org/officeDocument/2006/relationships/hyperlink" Target="mailto:doriscardona28@hotmail.com" TargetMode="External"/><Relationship Id="rId308" Type="http://schemas.openxmlformats.org/officeDocument/2006/relationships/hyperlink" Target="mailto:ofis.balsa08@hotmail.com" TargetMode="External"/><Relationship Id="rId329" Type="http://schemas.openxmlformats.org/officeDocument/2006/relationships/hyperlink" Target="mailto:brallan_69@hotmail.com" TargetMode="External"/><Relationship Id="rId47" Type="http://schemas.openxmlformats.org/officeDocument/2006/relationships/hyperlink" Target="https://www.contratos.gov.co/consultas/detalleProceso.do?numConstancia=20-4-10266790&amp;g-recaptcha-response=03AGdBq26pJ6WIYy3dSrzuxJ2StKD62hhq7BeFEZtdDnu1MSnCsMJA-iYz0D7YdwnreELtVS0FzB58FvLftwusXbM-YcUAaLfhHTHp_ZQiTtriERMyVZwTq1OsKXuiJh96ItLC8feCvSDeO4EWX1d" TargetMode="External"/><Relationship Id="rId68" Type="http://schemas.openxmlformats.org/officeDocument/2006/relationships/hyperlink" Target="https://www.contratos.gov.co/consultas/detalleProceso.do?numConstancia=20-4-10374480&amp;g-recaptcha-response=03AGdBq27_YcbIRGAAf12-MggtT2IvGHcT77bjmDRPjIcWnsSUl89GmrSSd6FLucFLMiZYM8dL_OBfOT0p8vDCBPV5SKexa9-WzxM4ErfaADPbWK5_7JnIabxPPGFZO66OSX-6DMdRFtoSqRazuVo" TargetMode="External"/><Relationship Id="rId89" Type="http://schemas.openxmlformats.org/officeDocument/2006/relationships/hyperlink" Target="https://www.contratos.gov.co/consultas/detalleProceso.do?numConstancia=20-4-10379932&amp;g-recaptcha-response=03AGdBq25TTnH508wFAPhT2odTyaP5eSE8YXT4syuygB92WUWHkrdTumo-T22lhViprnRaSaLCyxvGzC8v7RPx8OzwnHKSa7WEs8wxVerfJljs6RENVq5bRuuOWQbdak7x5jK1_dGVQH65K3q1BNX" TargetMode="External"/><Relationship Id="rId112" Type="http://schemas.openxmlformats.org/officeDocument/2006/relationships/hyperlink" Target="https://www.contratos.gov.co/consultas/detalleProceso.do?numConstancia=20-4-10440850&amp;g-recaptcha-response=03AGdBq24Uy67DL5W_E97ZunuP8YlcE6BCziFYb9_DSOFGw-gwUwamOf7sYfRppNbXYnoXGUNRva6W1JpOVUhFYRlOjA9PumoLCPlOQgOhk_fbfWLjy0rh65WuBII-Fjhxil9l6ISjiMnJpm5wUug" TargetMode="External"/><Relationship Id="rId133" Type="http://schemas.openxmlformats.org/officeDocument/2006/relationships/hyperlink" Target="https://www.contratos.gov.co/consultas/detalleProceso.do?numConstancia=20-4-10874243&amp;g-recaptcha-response=03AGdBq27TopvLzR6iqWQyoWTIYaN5RXXZXcaA-uoFFVjCas30gZ7qwLL60jmwBoSZ9hqLRLK0iApZWunL2IaSK5GGurOTAaA04UzPL0MOhM0OTAHMS3wJLf-oNZupUrtvhyrqZGqVCCKIvjyqAvA" TargetMode="External"/><Relationship Id="rId154" Type="http://schemas.openxmlformats.org/officeDocument/2006/relationships/hyperlink" Target="https://www.contratos.gov.co/consultas/detalleProceso.do?numConstancia=20-4-10890632&amp;g-recaptcha-response=03AGdBq249MqRt3Jb3Ltui6NBJoKF_IR3obgfgcA_sg-SFS_58I56TYNWWJXCzezhsIsr_kNhvkGbouCBCSkZx74cJrpMfrw2iYt8ZdDUNcdvrGcmq9vXNl4h1wsBEnCMwy3X_YhliFapmFSyBeXo" TargetMode="External"/><Relationship Id="rId175" Type="http://schemas.openxmlformats.org/officeDocument/2006/relationships/hyperlink" Target="https://www.contratos.gov.co/consultas/detalleProceso.do?numConstancia=20-4-11040720&amp;g-recaptcha-response=03AGdBq26rXhFiUj5ykPPr3XOFiutTSs7a64gv-9-OAyRC3UnZgx7J37PZlAlgqCbPREXvRlGvFiIPGc5KEXPgtrLG-CJTP_GrWWJOM2I3481RG64VyKbSQgmvZW3QYa_64B4STn2Q7fLkE26oGUJ" TargetMode="External"/><Relationship Id="rId340" Type="http://schemas.openxmlformats.org/officeDocument/2006/relationships/hyperlink" Target="mailto:jajiva83@gmail.com" TargetMode="External"/><Relationship Id="rId361" Type="http://schemas.openxmlformats.org/officeDocument/2006/relationships/hyperlink" Target="https://www.contratos.gov.co/consultas/detalleProceso.do?numConstancia=20-4-11331868&amp;g-recaptcha-response=03AGdBq24QMiXX_ICgprxey8tBR_qNRsBAuqZtzLyGLX3R8zvzxZTaVkRBkr9n5Iea6-X9AZFrPLNqgyI6runaSEGwzzio1hnCEDveDxPGdWYjRRceFMF6T_1hkmCVY7gLDV8xyA_VZFYcWy-oG5RvYmqqcYPJ3ZIu5pC5w1jNIZsFbWTOKbQnxRsdLg2IS4mogoAVc4wXyewq1ZUQBJtdFhQ7bb4QvWI6gHRxKCWBfCOrb0AqHErFEQW8eoVWxD5ZXUipDLcfKfgFyIUSNXLoBERjBIVgp5uPbdDQQCXe0rlJrvPZowRgroGB7AOOo03SF7jDQbcWQ9v4mJax01nZPDQYuVUAIg9wPPYffFnyf79EOWIztkOAWIpojnGBmCvGv9qmKh8DSy6s_fyVBwOl6fTrg1G_7gBh9ebN1Cney_VfQ1ttDY6aGuqfwxFfC8SdaKZL2OkmXPVbT_6ybkx-F_KAfFD_a8TfAQ" TargetMode="External"/><Relationship Id="rId196" Type="http://schemas.openxmlformats.org/officeDocument/2006/relationships/hyperlink" Target="https://www.contratos.gov.co/consultas/detalleProceso.do?numConstancia=20-4-11036498&amp;g-recaptcha-response=03AGdBq24u3IQLTK-GqzJz2BXK1KWIqTwORrCUdRzB4S9GEbRbGLowh4hB6pE5mmO3YJMyGp3LIbpVP9KszjQnxSswwP9L0nFs4ssycv3oEXGgzay4nqaA1aBilgwDDCyrZjR_YwaQNmqwqeQmjel" TargetMode="External"/><Relationship Id="rId200" Type="http://schemas.openxmlformats.org/officeDocument/2006/relationships/hyperlink" Target="https://www.contratos.gov.co/consultas/detalleProceso.do?numConstancia=20-4-11145995&amp;g-recaptcha-response=03AGdBq25iW1spX08dw95L0hEoIz2yuQJ6_ZDZ33GpkdCxxc3H_1zW7dxWtZYehWeLv1BREb6Rfaj4GczIPOT1eI5sumiY4Dk6-7q_T3XNQYYiPMlXtvnj2Wfa9TqpIor-2eScWrBgFYwg7W-D6PH" TargetMode="External"/><Relationship Id="rId16" Type="http://schemas.openxmlformats.org/officeDocument/2006/relationships/hyperlink" Target="https://www.contratos.gov.co/consultas/detalleProceso.do?numConstancia=20-4-10253482&amp;g-recaptcha-response=03AGdBq26cRpgZIIdbArHjuHbr-K28VP7Ke7hEcO2Nn8ZlPS7jbFbWjVQIC0TuB_qPY0B55JsaWnc1n3bvzHOL3ZBONFzQH7OlMBR6v5Pv0u8VRsC92aMAaW5cjbqmeAOhG-xxf0PX4Qvr9Y9a5mT" TargetMode="External"/><Relationship Id="rId221" Type="http://schemas.openxmlformats.org/officeDocument/2006/relationships/hyperlink" Target="https://www.contratos.gov.co/consultas/detalleProceso.do?numConstancia=20-4-11180095&amp;g-recaptcha-response=03AGdBq26ajXhdsv_WlZgBrNtpSTaSZQkwxrGinLPRfL_pBeP3EkasGSmSiVdRbdTcaqTzEfffCtILkFRkXQxJeH8bWNaPSlOiEv3CAJd9-J96YB_3NgpWHPwZrG6udsDdS832d-mxnkMdyZ75CJq" TargetMode="External"/><Relationship Id="rId242" Type="http://schemas.openxmlformats.org/officeDocument/2006/relationships/hyperlink" Target="https://www.contratos.gov.co/consultas/detalleProceso.do?numConstancia=20-4-11180442&amp;g-recaptcha-response=03AGdBq24cphCfBFp6AdQYZNuwe7lLOOuILdRq46fmIj15TUBFGsu0aA1rBK96dSmqar0qSuDl1PC7fZabYDjaPOJ-Qt2Iq7I2teh_wJFqlJ03tm8ghZMBZpvaFewLdK8e0dyM_BFxRtDsdhbz83D" TargetMode="External"/><Relationship Id="rId263" Type="http://schemas.openxmlformats.org/officeDocument/2006/relationships/hyperlink" Target="https://www.contratos.gov.co/consultas/detalleProceso.do?numConstancia=20-4-11222844&amp;g-recaptcha-response=03AGdBq269viS9l4jZzMcdzRuc6ZSRtbLLu7ooYJtk8wLsjL1W1Pb0ddGjCwvnzWMdY6RgKWcGpKbiFuTd0ooYIBzkoPGgjZt-rpCR3erxGSi_zHC8tTuPKBJftYXzDv_OWiH-EHDLGRT6eCfAD06" TargetMode="External"/><Relationship Id="rId284" Type="http://schemas.openxmlformats.org/officeDocument/2006/relationships/hyperlink" Target="mailto:anamariagc43@gmail.com" TargetMode="External"/><Relationship Id="rId319" Type="http://schemas.openxmlformats.org/officeDocument/2006/relationships/hyperlink" Target="mailto:panita_110@hotmail.com" TargetMode="External"/><Relationship Id="rId37" Type="http://schemas.openxmlformats.org/officeDocument/2006/relationships/hyperlink" Target="https://www.contratos.gov.co/consultas/detalleProceso.do?numConstancia=20-4-10253374&amp;g-recaptcha-response=03AGdBq2653h_vS_ZAfWCfq33kzsizfQTKMnQohUyVXNqC1kmHTB4pVGuIi_P_DrM4Mg325EoTQ_GY51-TFiMrBfQ-eVs4j9UDVZmsJjGH4MB-2zuFledgMJzD0WZEv89xGKJqYw3zve_6lUlDA8O" TargetMode="External"/><Relationship Id="rId58" Type="http://schemas.openxmlformats.org/officeDocument/2006/relationships/hyperlink" Target="https://www.contratos.gov.co/consultas/detalleProceso.do?numConstancia=20-4-10265403&amp;g-recaptcha-response=03AGdBq25fR3xem2Dw-zO9Hbw2Z5CtFHntr_oR0sT57nq_RIu1UCWdy4xIP1Vd0oIs-fYgyV7pnv7erRj7usEO-i8roGy-95C74q_T42OgAAxgczCSavRc-jnLHrNIQcvYl-xDfyUagbDzxtE6poV" TargetMode="External"/><Relationship Id="rId79" Type="http://schemas.openxmlformats.org/officeDocument/2006/relationships/hyperlink" Target="https://www.contratos.gov.co/consultas/detalleProceso.do?numConstancia=20-4-10378503&amp;g-recaptcha-response=03AGdBq24qsRh2GwcDhW6FpJARbugHNaTW2-LNtjkqBRBV1azIZJEL1lRi8B1yKDwKNWuWH_wjt0MKbbvRAyLG6Yl8CDVilsO5YVpduO4lnIxwn1PcqUmC_RZm1BFsa6T_WPxDShGdxa7SkNTFupv" TargetMode="External"/><Relationship Id="rId102" Type="http://schemas.openxmlformats.org/officeDocument/2006/relationships/hyperlink" Target="https://www.contratos.gov.co/consultas/detalleProceso.do?numConstancia=20-4-10381424&amp;g-recaptcha-response=03AGdBq24-Oh2yNXZG9Yd4kSYHDo3qjq0OOkRzn76SoOQ2LmowbaPW_-zm5gvItUViHXvdu9Kht2hI9nCoetL5Cnw6qFbziEw65L3YByODCscl8GC_pjjpE3YHuZQLWrufUu_6ba5ApOlcfsvCn2m" TargetMode="External"/><Relationship Id="rId123" Type="http://schemas.openxmlformats.org/officeDocument/2006/relationships/hyperlink" Target="https://www.contratos.gov.co/consultas/detalleProceso.do?numConstancia=20-4-10532589&amp;g-recaptcha-response=03AGdBq253Ka1zCN2yrTg5Jba4OMOYtbX2arWGUR8O4lboMiT_IP2l8cxWw4xFTEEXKx3k-cSJgJpH592HgR2_yOAq2ihpP3tYT3NaYemWuLpZMWrPAhBvaTxuwkUSHeWlqTySJosOGIE7rIzu89Z" TargetMode="External"/><Relationship Id="rId144" Type="http://schemas.openxmlformats.org/officeDocument/2006/relationships/hyperlink" Target="https://www.contratos.gov.co/consultas/detalleProceso.do?numConstancia=20-4-10889414&amp;g-recaptcha-response=03AGdBq26NhO6Z_G4wVI2Vp7csBSE2RFHrDNrPYIg8JgHLEdr0nJ0Gp3maIl59TtWHHDC3y9cp5XrDXfX4mL_KbzFVkwJ_Vye5rdz9mTInI9z_UVg85UkmKINUP6n5qw46tJMq41GtklMItmXierK" TargetMode="External"/><Relationship Id="rId330" Type="http://schemas.openxmlformats.org/officeDocument/2006/relationships/hyperlink" Target="mailto:brallan_69@hotmail.com" TargetMode="External"/><Relationship Id="rId90" Type="http://schemas.openxmlformats.org/officeDocument/2006/relationships/hyperlink" Target="https://www.contratos.gov.co/consultas/detalleProceso.do?numConstancia=20-4-10380043&amp;g-recaptcha-response=03AGdBq27UZ8ouBVF4mgs-mwTbPAao-gqR-3Wv_Op_al89YdAqfZHgBVcEK2OL_1JrTyQhMRbjNYCrJZQAmOyLDZVnvq4ut0sFSQ7R8wB2aWNCStgJGRe1u-8v5h0ICg88yC1AiC7MZ1XSGHazLyJ" TargetMode="External"/><Relationship Id="rId165" Type="http://schemas.openxmlformats.org/officeDocument/2006/relationships/hyperlink" Target="https://www.contratos.gov.co/consultas/detalleProceso.do?numConstancia=20-4-10903672&amp;g-recaptcha-response=03AGdBq25gRUJb7f80kZUxxImNUpfMdn4AELL1RHP3s7moj6DDH7RVzdsexgCDqCW3IE-r5iqVhrFtR-7y_NDJnKVhTCXzBlaNqpNsrtDB5EBPZHQUo-QC0TUoqCFV-AVB-Q1Zlsqs62k2peyMhc9" TargetMode="External"/><Relationship Id="rId186" Type="http://schemas.openxmlformats.org/officeDocument/2006/relationships/hyperlink" Target="https://www.contratos.gov.co/consultas/detalleProceso.do?numConstancia=20-4-11011941&amp;g-recaptcha-response=03AGdBq27f11ys4a7RCfdvV-RXojHBYaYMye-MrefUr1rlvyopI0RtpyNJNWDxsfITt8ywHGBln1ZSgozNE_o3_4BWAGkKoMnpWe0r0FbiO6aNdtdEi9T5jPuGv5Lqkti-R64ZXSkU-z7h7bEP10M" TargetMode="External"/><Relationship Id="rId351" Type="http://schemas.openxmlformats.org/officeDocument/2006/relationships/hyperlink" Target="https://www.contratos.gov.co/consultas/detalleProceso.do?numConstancia=20-4-11343415&amp;g-recaptcha-response=03AGdBq27y9gQ7c-2A_BNaI0nrKf76iGlBiP9v8Xt-5y7KuGBFv3MHkTv0sQAFvbppWiZ5Kac4E9_XANZ4a7VLRcx9JKvovnSjcTHWDzGFS_gwY2nGYj77sfjCvrJ_f641DIcDSnYwytlQ_vFDAGdshv1NpfO52HuWccHkU92Q4WvHCTfDgTARjOZSNMv7EYfhlpEO5VyGwWkBOmf1NDSXwE9ZNITu5GGjwxteYxrvZcmF6BMCrz__spv4GfGkbymUFYGUaOYMzhFuAZIx4GotCY-kqD4RPT9GMD3zTp3gNllZcjbbynrqPGkBgVUwVK6K9j7-GGb45g4Gt_0rVxwbpPC7IykYdCGkWrwG7PTIaVqr5e6bcrjw1tQsMa03rBiS83PI108BZ8_lA0H4U5eiDV76ooyx8zDz9rbjIHr5q6o3A3e8NtWkmEqaVuHEmpOC9nIFtWJODswpBIb_QerrW7d7oDZbqZLP5ijnoJxEyl2FmVFUn1-Y7oI" TargetMode="External"/><Relationship Id="rId372" Type="http://schemas.openxmlformats.org/officeDocument/2006/relationships/hyperlink" Target="https://www.contratos.gov.co/consultas/detalleProceso.do?numConstancia=20-4-11422425&amp;g-recaptcha-response=03AGdBq26IGZ4gd4fK6M3dT3EOJ41WQnpHR79fQ-PMCY6dqHKMoRyoWqCZsBlIYqhJSNYuZNjf_uuVFH0WKozJAQwPY1JDj2J_O5G7TzTQ_6g8rlqxcXDVhtpHIJ_AMqMvcXg2mRZBGlDC3AwmD7qqFBFgrmDj1L_3GfN2Ty3nFmHtngT5SWuBUAxB-CSVVl5Kqw6a2jIz-ngry4u2RMY2SWZED94NGmaC0gKVYCoj2vUmD8dfwgA_U42hvLKSTrn6P9sG_WhWUvcSaeh5y8_GL2r7Lixxo6DWkooMKAUsYvwuuAOhKlK7Ks0fRM6CCGES-wJQFCUaEcO7An0_HJTQVDJUQdbmoM7sVz75D0x4oAwMF7RA5iSmpozls4V9dJIu8toWP7SqdTGvVb2jAJ2XW4CCoS2FCM9geb4YeWkDrOjrh2MeeWgMzXIfRr5B4b7B2Ktt8nttyNAVWiNVozGWEuQcuOcgF1VcUQ" TargetMode="External"/><Relationship Id="rId211" Type="http://schemas.openxmlformats.org/officeDocument/2006/relationships/hyperlink" Target="https://www.contratos.gov.co/consultas/detalleProceso.do?numConstancia=20-4-11180324&amp;g-recaptcha-response=03AGdBq25WSsHj2uE3bxlRx7Dxv7-Vr3XBOAWO8g13X-8DjbJDpb64Hh70WuL2-En5eTvr32cPRiCwwJASQcT8NpWChSz4M3Jcwk98zbXu-YDFlRN0NDakXXwdrmTHn5-PuQs8PkZ8qmyXCTQJGrM" TargetMode="External"/><Relationship Id="rId232" Type="http://schemas.openxmlformats.org/officeDocument/2006/relationships/hyperlink" Target="https://www.contratos.gov.co/consultas/detalleProceso.do?numConstancia=20-4-11180149&amp;g-recaptcha-response=03AGdBq26dZIjRFtVjS6uBAHpvgffDQk88WGEWKsM-AFOxPXQzOY8wcyqg23CZgr3GYJLQxO2tdV1N7vSErMv46iQ72cUv3HpP4WmEJUkcC2LpaNB0PGtsFryiDa3mulInrapUwdv4iafqihLLcCD" TargetMode="External"/><Relationship Id="rId253" Type="http://schemas.openxmlformats.org/officeDocument/2006/relationships/hyperlink" Target="https://www.contratos.gov.co/consultas/detalleProceso.do?numConstancia=20-4-11206522&amp;g-recaptcha-response=03AGdBq26E7ioTce58V2dtS8FJmaG_hmWflwSL-dNd5KGOJuc7O7TH4HPkCWUR9DTi4sgokgIEPw3VnI9M5EvRBl4ZLB53bsseV5ijVGxDqeoRxZDnn7kzHRFHZjPFbVRYhdYH7fjIKs-JLbTHd74" TargetMode="External"/><Relationship Id="rId274" Type="http://schemas.openxmlformats.org/officeDocument/2006/relationships/hyperlink" Target="mailto:jennysan8206@gmail.com" TargetMode="External"/><Relationship Id="rId295" Type="http://schemas.openxmlformats.org/officeDocument/2006/relationships/hyperlink" Target="mailto:judexamilcar2018@gmail.com" TargetMode="External"/><Relationship Id="rId309" Type="http://schemas.openxmlformats.org/officeDocument/2006/relationships/hyperlink" Target="mailto:ofis.balsa08@hotmail.com" TargetMode="External"/><Relationship Id="rId27" Type="http://schemas.openxmlformats.org/officeDocument/2006/relationships/hyperlink" Target="https://www.contratos.gov.co/consultas/detalleProceso.do?numConstancia=20-4-10252669&amp;g-recaptcha-response=03AGdBq25wfKn6t3-t1u5b6uZ4J6zcHjvpccuI5xVk6ZTC2uNtqx9HvlmmNWM7hcuhyWsLnrgWf_Eq1WzIEHDU7r5GyMBNkCQ11zDr2pBYORzp-cLIHF-fTJLCiC2zXpQdUtcEoWNwskLsculJQFB" TargetMode="External"/><Relationship Id="rId48" Type="http://schemas.openxmlformats.org/officeDocument/2006/relationships/hyperlink" Target="https://www.contratos.gov.co/consultas/detalleProceso.do?numConstancia=20-4-10253577&amp;g-recaptcha-response=03AGdBq25UU4uCKT-6pAnCAUKBdfG9VmmleQVy950rnHuEd39dJawhVf3WgA6zL6zhgN2BB5I3lRMPkCG1o0-aSY0RdiwUN_H6Z4pVRp8Ktt4VnFAf4o-wJTEvBvs2PPAlqbdDgNe_nP4DjGTRM6O" TargetMode="External"/><Relationship Id="rId69" Type="http://schemas.openxmlformats.org/officeDocument/2006/relationships/hyperlink" Target="https://www.contratos.gov.co/consultas/detalleProceso.do?numConstancia=20-4-10375306&amp;g-recaptcha-response=03AGdBq24uHkYUXGuZQWOlAfy_QOEWDzVbyAARjOsB20ZtnNTMuMsc9ntaG8TG2f8cnAK-7GhQ4O3HYmavgPNB10-I1Ax86bn-VbsjpchuiTx-xLVOGSBe9bMm9Ru_2CpOLjeCkv8wBqda4uLOrbb" TargetMode="External"/><Relationship Id="rId113" Type="http://schemas.openxmlformats.org/officeDocument/2006/relationships/hyperlink" Target="https://www.contratos.gov.co/consultas/detalleProceso.do?numConstancia=20-4-10446603&amp;g-recaptcha-response=03AGdBq24LPyrhgPSd89CwiDI_dFJO0Ue_QbmxeziexMXiHfC8Rv1ROhyHVa6Xy4bE03cw0fHUtvaIo-4lIbMrAmXTDGqEQ8NqpRWU5uw5fnxmRo9c-9VXXBo18DKmYRkKlb8wFLvrtQShlCzwUN4" TargetMode="External"/><Relationship Id="rId134" Type="http://schemas.openxmlformats.org/officeDocument/2006/relationships/hyperlink" Target="https://www.contratos.gov.co/consultas/detalleProceso.do?numConstancia=20-4-10874247&amp;g-recaptcha-response=03AGdBq27AVmBLV-eqBVLlmzWXbz6aLslIdzgakABJV6bBjaCUslJindt7rpUEFtkeQR67-1YPJI5xLMkGSvS9OkT41v3dQTXovzvRlSlQNOZM-mksfM9OsNv3Efk0MTVhIBYwy75Y_2k8bKECMOm" TargetMode="External"/><Relationship Id="rId320" Type="http://schemas.openxmlformats.org/officeDocument/2006/relationships/hyperlink" Target="mailto:alejodesi@gmail.com" TargetMode="External"/><Relationship Id="rId80" Type="http://schemas.openxmlformats.org/officeDocument/2006/relationships/hyperlink" Target="https://www.contratos.gov.co/consultas/detalleProceso.do?numConstancia=20-4-10378615&amp;g-recaptcha-response=03AGdBq24hOQVsweDIc4qB_6vOqKozWCh1t5r2472osqrjLutIW2wwALSV9CQeZJ18WFsWKMBLbyL5VSu_n-5TQoC_N8rt08GQXuj063r2EZkkRvOmhEgcHg7jhEyaFaW7xst5n_ONtzyr6jIwdue" TargetMode="External"/><Relationship Id="rId155" Type="http://schemas.openxmlformats.org/officeDocument/2006/relationships/hyperlink" Target="https://www.contratos.gov.co/consultas/detalleProceso.do?numConstancia=20-4-10902999&amp;g-recaptcha-response=03AGdBq25TlXuNH1ku0uuDe7YP8-8qcT0D9tfgOjVio9jAy2w6VGbR6B0WTeXx88ahE3onM6UzePRjTUHr-LAqEZF1eDIJo9JWr-yLNlEAkr-VU8AXAzaFPM-BGPyKX27HjF_uxn6pLmVB3QXJUuY" TargetMode="External"/><Relationship Id="rId176" Type="http://schemas.openxmlformats.org/officeDocument/2006/relationships/hyperlink" Target="https://www.contratos.gov.co/consultas/detalleProceso.do?numConstancia=20-4-11040729&amp;g-recaptcha-response=03AGdBq26QD0AY2OfQtmWfenH41uF_A4n5rI4dgDbePkV_L6E5m8pJOdz1ftm7E2c2FciZRx3ZB82X_19q_9FaTbIHXJ0vtUnh6xmN4hQQqVQebwtaf5BxdefdHR5PC4GBJ5zecYKpk2NBDPLf89R" TargetMode="External"/><Relationship Id="rId197" Type="http://schemas.openxmlformats.org/officeDocument/2006/relationships/hyperlink" Target="https://www.contratos.gov.co/consultas/detalleProceso.do?numConstancia=20-4-11049393&amp;g-recaptcha-response=03AGdBq26d5Kx759n5IO-0bzSpNQ8zD3hFahqT3nTbdoI6VUzsYNdG4Nv1Pv0FgpkVvJgGFi2iGx56ZiA8rFLtQMqVDxcetk5ZoieqC-WO1sB-Qt2tr48qHUaWAgeqwJfvqKD94NkL2u3EIzROna9" TargetMode="External"/><Relationship Id="rId341" Type="http://schemas.openxmlformats.org/officeDocument/2006/relationships/hyperlink" Target="mailto:jajiva83@gmail.com" TargetMode="External"/><Relationship Id="rId362" Type="http://schemas.openxmlformats.org/officeDocument/2006/relationships/hyperlink" Target="https://www.contratos.gov.co/consultas/detalleProceso.do?numConstancia=20-4-11302971&amp;g-recaptcha-response=03AGdBq26crDGOhlLmJ789WPzmA0wFz2PPLwTWI644JUDFg5kWA0_KeGoU9X8hrOSDFD7aQIWTLw9fhrCYTNRHUTVH-8tOps8Rc8BeBqTNNw97mJ_L9NjlncawqPk1OBf7DVo0nhgcUmkjFKtNTPDVNNy5TNQlSjsrhc_EndeqXxkm6MPUY67NOVAFEf4ydj8bu16ZtXw3lcya8UAUlQM6JHvCzmTBWSFeZ1zS1o3LSS0gnrVh1kFOKBfHdb78NJ68Tr1Ga5RMWRNg6Nye5k5IE3Sw8bAkBOORxD3d2hsZqIR0BD6l7XAOFm0Wt9vs2_j9mZnss--ivY2Kk8XZpceRe2N2FqYz7EarTE2FgsXZCv_K-HZSS3MLu-hxYhkwocKxaCrYm-xc4aD2zNnDlY67oSao-kGzgru30hCEZ9pt4tecNLokxk-TWXjftqRvvka7CxiknQtow6FHU0S8mKa1-4iqE1GFhKZflZ6qiWSH_X-aJGF2DTkdtb0" TargetMode="External"/><Relationship Id="rId201" Type="http://schemas.openxmlformats.org/officeDocument/2006/relationships/hyperlink" Target="https://www.contratos.gov.co/consultas/detalleProceso.do?numConstancia=20-4-11146270&amp;g-recaptcha-response=03AGdBq24yaDqpmar9mruv42eWOWZY59vTFbXQwOm_IQ8BTI3A6CnkrAY5VGDc7_mknukX4wH9pnSbO__k602T8rvRd4eeXabemCdAngrlrYdbxJyXIfNDKvCC1trzK0iQxLtpktO4cYyVvMDBPiv" TargetMode="External"/><Relationship Id="rId222" Type="http://schemas.openxmlformats.org/officeDocument/2006/relationships/hyperlink" Target="https://www.contratos.gov.co/consultas/detalleProceso.do?numConstancia=20-4-11180106&amp;g-recaptcha-response=03AGdBq24YI66LAWzrTTjy1O_ZOG00KGcqQKYykRIcF7A9wA4VZSXd9pbJnj7OsscXivk244nvaVDtvW4bQPC-s-gxMIFnIGdObdduQqmaYvAzGzVpyseI8vLQOF_t0QBMO4tUXrLko4JBsyyr-yf" TargetMode="External"/><Relationship Id="rId243" Type="http://schemas.openxmlformats.org/officeDocument/2006/relationships/hyperlink" Target="https://www.contratos.gov.co/consultas/detalleProceso.do?numConstancia=20-4-11180489&amp;g-recaptcha-response=03AGdBq247Fjz-WomDWz3y6rGW-JRPhqmkOptH4JCfHsYofo05_c2ChM5-MHWsiP5zrTTYOHkCPfbaokoR22aK519AdUfVYLCjd8zFU80q-eY4D0wcsL7h_SLAdmqMORj_CiPfNPWkor0BLpEr2SK" TargetMode="External"/><Relationship Id="rId264" Type="http://schemas.openxmlformats.org/officeDocument/2006/relationships/hyperlink" Target="https://www.contratos.gov.co/consultas/detalleProceso.do?numConstancia=20-4-11232485&amp;g-recaptcha-response=03AGdBq278r2XYlqPmaZqNIUI6M4zFy9oZSWtHX4X94rA-8SuQ3QmuxTqFxnwaFKy-FuX8KXM3yTDcaGFDCNzgue7RDIE7YO7nYo3sXTl3UmKqTZ0AoI3EUFjV6YK5AAdUpjuCpEsKaBseHUnScIA" TargetMode="External"/><Relationship Id="rId285" Type="http://schemas.openxmlformats.org/officeDocument/2006/relationships/hyperlink" Target="https://www.contratos.gov.co/consultas/detalleProceso.do?numConstancia=20-4-11253692&amp;g-recaptcha-response=03AGdBq27mRhAnNqHsNQX8EoxhzvMMOXSQkMhzA4V9anNSTRBRRYnX03SojhKacWflCW7HGPXF8ve7dg5z4hl9Lo7YSl8v43IEDBrPF5vN7Jxd8YaVjxzZhIZ4DMsLmZ9oqf1rQOmTDdjNvwlztI1" TargetMode="External"/><Relationship Id="rId17" Type="http://schemas.openxmlformats.org/officeDocument/2006/relationships/hyperlink" Target="https://www.contratos.gov.co/consultas/detalleProceso.do?numConstancia=20-4-10253544&amp;g-recaptcha-response=03AGdBq24z1a2YXz8cY_gdUTPMAkXiPoBUTSp-Psdg6GlKtABIXaprv8ilbegnDLniCAkA4hEDiAyfxA6hWRPnKMY3Yk-ZsPcgjlWgCBa56nAliWbBtXr2G66s0wNH058uf-AnKGWXxcYJd_MfPML" TargetMode="External"/><Relationship Id="rId38" Type="http://schemas.openxmlformats.org/officeDocument/2006/relationships/hyperlink" Target="https://www.contratos.gov.co/consultas/detalleProceso.do?numConstancia=20-4-10253400&amp;g-recaptcha-response=03AGdBq27kecExR8n3SgGrDllz5WZL23kKCi_oELkUYCwh7nBlxNuSp78VJwQC4Vzoe6gfDyVaWiHIYhhWMWRiaE9fo4ige_HwiJ9t14iycvPmLVs2oHqTDXNaxIuA1gyUdjUA2xBtej5V7coYC_i" TargetMode="External"/><Relationship Id="rId59" Type="http://schemas.openxmlformats.org/officeDocument/2006/relationships/hyperlink" Target="https://www.contratos.gov.co/consultas/detalleProceso.do?numConstancia=20-4-10253800&amp;g-recaptcha-response=03AGdBq27zz0dxxHgpEww9H_m5ps-2k7QVy_NCMgTf7hrHx4ludwF82KfQ7nijdBRYo7Zf5WuL4DAe1NcObE3AWt4gqBrRjXDZJ-QUkshmgA11pOQ_6wQ4jXC6wqXRi390PE5l8Bjqx194cBcL1F4" TargetMode="External"/><Relationship Id="rId103" Type="http://schemas.openxmlformats.org/officeDocument/2006/relationships/hyperlink" Target="https://www.contratos.gov.co/consultas/detalleProceso.do?numConstancia=20-4-10381448&amp;g-recaptcha-response=03AGdBq25dIwwdypu1Hr_nw6Z_kV1iNGQy0eWLBERZVK7op4Qa1hk3X6mUYGngThxjYJqduTI16jb7GLdVVileEgvkhf75SS6CIdVEN7DlPvUW8L5AStFObFu645n5JXNZmstA9Gp9Pm7Kt4lx4qx" TargetMode="External"/><Relationship Id="rId124" Type="http://schemas.openxmlformats.org/officeDocument/2006/relationships/hyperlink" Target="https://www.contratos.gov.co/consultas/detalleProceso.do?numConstancia=20-4-10565019&amp;g-recaptcha-response=03AGdBq27rmTDrLxdDE8dXbCZkiUHrHM6ZjSF4dPMlzU0wwVagBEfFgB4x-ATTQBOmajGFK-efRBAACGt7Cetp_7auVDFCCA06g6dS3CAO07uUClCo2vpUzPzmTU2BiFiQa5DZded5ngV-Hnms4K6" TargetMode="External"/><Relationship Id="rId310" Type="http://schemas.openxmlformats.org/officeDocument/2006/relationships/hyperlink" Target="mailto:ofis.balsa08@hotmail.com" TargetMode="External"/><Relationship Id="rId70" Type="http://schemas.openxmlformats.org/officeDocument/2006/relationships/hyperlink" Target="https://www.contratos.gov.co/consultas/detalleProceso.do?numConstancia=20-4-10375392&amp;g-recaptcha-response=03AGdBq24fF4BM_vR82UL9YzbZBhu2U3Lv2ShuSxHDYO9jTEd3XfJYr2f_WcW9D45JUdcKZaJICkWoMHn8yw60ZdBgb8Pxe8cBqiyE67w7NCq4jWdy-VHvgzDNOO6vH3QufFii_uXdTEtpxy1EstW" TargetMode="External"/><Relationship Id="rId91" Type="http://schemas.openxmlformats.org/officeDocument/2006/relationships/hyperlink" Target="https://www.contratos.gov.co/consultas/detalleProceso.do?numConstancia=20-4-10380284&amp;g-recaptcha-response=03AGdBq24lldccpogLeD29E-znqGaPsQcTmf6Sj5XeNio74WoKkW20V1mgPhOD56dqbejVzg93Cb06WWkqCuVjQkUpHDGgfTuSETDVOJPagWY38uuwgkzeDA1QcQjX33A__NiW1BId0QAvQiG0_KE" TargetMode="External"/><Relationship Id="rId145" Type="http://schemas.openxmlformats.org/officeDocument/2006/relationships/hyperlink" Target="https://www.contratos.gov.co/consultas/detalleProceso.do?numConstancia=20-4-10889501&amp;g-recaptcha-response=03AGdBq2437LsXqcjOmByuCngaaYtKGPjw6ibEReXBvKZlq-9WVOB71R6FgkCcYmXfmlGN2klzK_oT_CQB6TohMNNwMFEM157umO2OwSdCTVCyCsFT4he5_kOHXWv34Ji-ICPHSVudLuC5H9b106_" TargetMode="External"/><Relationship Id="rId166" Type="http://schemas.openxmlformats.org/officeDocument/2006/relationships/hyperlink" Target="https://www.contratos.gov.co/consultas/detalleProceso.do?numConstancia=20-4-10903742&amp;g-recaptcha-response=03AGdBq26kkVnhm0BRRI8XSSzEZiaMzcoxkjIx9nDOCGWYsnv-VaHW7AhZ4QpqM9snjRLExzrIN3c2n-mjhxup3k_b9v0Sa9l2ivaMaiebawc3Mvtk4ghAZl8NagUPA2r3AoxjLA720_8iL71Aw3o" TargetMode="External"/><Relationship Id="rId187" Type="http://schemas.openxmlformats.org/officeDocument/2006/relationships/hyperlink" Target="https://www.contratos.gov.co/consultas/detalleProceso.do?numConstancia=20-4-11011952&amp;g-recaptcha-response=03AGdBq26baGUGpEibcKHNAnhtJPFVxRZDpazLFp6WfUqj97wYroFXPlElg7VuU0H-NEFj8NBuFqtxNONBd3_HhgkOBxFMW8XVZtSS0Md1q5-VkUbVT9jqL_ulwc2gdsa_y57I4KG-7MrIlGOTMWR" TargetMode="External"/><Relationship Id="rId331" Type="http://schemas.openxmlformats.org/officeDocument/2006/relationships/hyperlink" Target="mailto:brallan_69@hotmail.com" TargetMode="External"/><Relationship Id="rId352" Type="http://schemas.openxmlformats.org/officeDocument/2006/relationships/hyperlink" Target="mailto:ing.antoniotivar@gmail.com" TargetMode="External"/><Relationship Id="rId373" Type="http://schemas.openxmlformats.org/officeDocument/2006/relationships/hyperlink" Target="https://www.contratos.gov.co/consultas/detalleProceso.do?numConstancia=20-4-11439908&amp;g-recaptcha-response=03AGdBq26WnYrYTnhxcQqQWYYnZRfSjopSHuQStRR4h9Ucqk74IADYoobmQjJKmx_OPFjgllhU2axdnSx5H74f1FEu6uU0h627_9C-qnNsg2PF-m1pziLh-p-HdPkCqSx2qLiHBYR9N__oIZaTy7fvIaCNFhj940_n9ypG832VhOZhamfYW2TEE4bVfmlWzSCkOUqyfkfP4V47LpH7t8oxxVVMIYEXoQNIcqAHO5FwDY45AtTQzKsDl1uivKSoqTOI9pGCv8tT_yBKlFD_M_oQLMGOFIrn3koSN5deLdH8DofTY7MvKleYIc-pr_O3G-b8mgSULIq3xFTDSLeDaH52Ep4-uCWwsJ3mTjUAspb5Vtom_KLBBEHQZKUk2x3bNV61Vc_N3oxwKVCTcaSzFj746djoyz9PySdkcx9M9--GLsTkXDe-5ZlbiAo6UBsMVlABb3kcr73tporaOpK67xAqY9diB5hgevdESx5golZ3HOPaqtmQ02mUJr0" TargetMode="External"/><Relationship Id="rId1" Type="http://schemas.openxmlformats.org/officeDocument/2006/relationships/hyperlink" Target="https://www.contratos.gov.co/consultas/detalleProceso.do?numConstancia=20-4-10250700&amp;g-recaptcha-response=03AGdBq25XztpWNH5pGdcqjTHwQWiKWfu8aRnIt2AsnUzTqVuoEGnnfzQQsSziI3ZnDnHnOhHnqUXe-aAH8hXW5BoQF-R__qmjLycmSNNCU00M5OuD9KZ1FI7tbrx5ABkzNHJe7ArIJG6rTUyM2Y2" TargetMode="External"/><Relationship Id="rId212" Type="http://schemas.openxmlformats.org/officeDocument/2006/relationships/hyperlink" Target="https://www.contratos.gov.co/consultas/detalleProceso.do?numConstancia=20-4-11180031&amp;g-recaptcha-response=03AGdBq27nevl6G6Jc7AITxvc1_DG64g2u0qe9G2g1A3prjQgasISuiT_gj9MWalJVKK8n3LHZA_R42GixH_VVMRSVC9-NoteRYjEIgYzoCttaXzWSrgrSP8nm1KGw9Jx68BU0yzTV6BPztu1-v78" TargetMode="External"/><Relationship Id="rId233" Type="http://schemas.openxmlformats.org/officeDocument/2006/relationships/hyperlink" Target="https://www.contratos.gov.co/consultas/detalleProceso.do?numConstancia=20-4-11180154&amp;g-recaptcha-response=03AGdBq27nzGfxLqlxfVYo77-BBSPCBqEkecg18UAHKtEYCFmU7UelV7NiIEocCfAlZLd40XtZVdehlyc-ORwqExKPvBgSOdm9GITPme6fjfcockxNbmWfMCsZApCwSdQOaW0LpULt1kEBrg3yvQj" TargetMode="External"/><Relationship Id="rId254" Type="http://schemas.openxmlformats.org/officeDocument/2006/relationships/hyperlink" Target="https://www.contratos.gov.co/consultas/detalleProceso.do?numConstancia=20-4-11206524&amp;g-recaptcha-response=03AGdBq27JrUom43qg9S236FMwVMbBquWI7IPDYv3nNoMIXuH-DKJ-kqv_YAemJte9UlnHi4uTCAna0dY4ykMJ4DVoKWCwCh8RF8iiLFMoSNqlo4ttUbeiMLTIRbhKsfEJgvgk8BmKOy5WJnpspLE" TargetMode="External"/><Relationship Id="rId28" Type="http://schemas.openxmlformats.org/officeDocument/2006/relationships/hyperlink" Target="https://www.contratos.gov.co/consultas/detalleProceso.do?numConstancia=20-4-10266986&amp;g-recaptcha-response=03AGdBq26BcBAiqEVc45A2pPVWP5WFBBTfmO-tURBdOYmw-T63cOsRUzdiVXZ_zgLvYf3i7V84cRKEV24pZxbMHD3UICHgXEEbzBBy-Ru5rBi-OEsAlCX16rBNwewF5YQKbruto-D3eaKM-uHi1Sj" TargetMode="External"/><Relationship Id="rId49" Type="http://schemas.openxmlformats.org/officeDocument/2006/relationships/hyperlink" Target="https://www.contratos.gov.co/consultas/detalleProceso.do?numConstancia=20-4-10253600&amp;g-recaptcha-response=03AGdBq25W4ldPFcy6GwgGbeP-RJ8o_RnNcB8O7NImSgNNC-fo3-ANAts_sz_capY1nBfXRlRGrsZT4yVQgikXbsh2ahz4g-7eAn6EKIWi8a6W-q3IeZuikMU4iRaV7Cw14FDl6VvTT8Tr0yy4efL" TargetMode="External"/><Relationship Id="rId114" Type="http://schemas.openxmlformats.org/officeDocument/2006/relationships/hyperlink" Target="https://www.contratos.gov.co/consultas/detalleProceso.do?numConstancia=20-4-10470990&amp;g-recaptcha-response=03AGdBq27keRrNjW4Hwe8iEMpy6mFl-zJh9xrE8jRx_ivtNE5uL5LFG3JobtwHm0QOGh3j7_LGF1hqDcXNDR0lFsGGaJByksv8MOnjQvFEEBeI5QfVuxwZhM3AMYgfDx6qfzb1mHbiA_S0MuJdCJR" TargetMode="External"/><Relationship Id="rId275" Type="http://schemas.openxmlformats.org/officeDocument/2006/relationships/hyperlink" Target="mailto:vilmienfer03@hotmail.com" TargetMode="External"/><Relationship Id="rId296" Type="http://schemas.openxmlformats.org/officeDocument/2006/relationships/hyperlink" Target="mailto:johandevia2@gmail.com" TargetMode="External"/><Relationship Id="rId300" Type="http://schemas.openxmlformats.org/officeDocument/2006/relationships/hyperlink" Target="mailto:cartera@sanatorioaguadedios.gov.co" TargetMode="External"/><Relationship Id="rId60" Type="http://schemas.openxmlformats.org/officeDocument/2006/relationships/hyperlink" Target="https://www.contratos.gov.co/consultas/detalleProceso.do?numConstancia=20-4-10301152&amp;g-recaptcha-response=03AGdBq26MWBqrincfSM2E4nS9HyfjF5VU-xFXlY4VxQV4I3W2Ot7qvBOz-wYumQSA3BVoFyr3VCyXTU9X1TJOEuQeTQ1QU5_xqG-0Yi6rB1wM7BaLwArDhQ3ZGlPmPPOoYNH0oV6901hJ8SnvRya" TargetMode="External"/><Relationship Id="rId81" Type="http://schemas.openxmlformats.org/officeDocument/2006/relationships/hyperlink" Target="https://www.contratos.gov.co/consultas/detalleProceso.do?numConstancia=20-4-10382540&amp;g-recaptcha-response=03AGdBq27ML7Xey-fobLAb3zwhRiOjF-03de7wXllwatj2Ovg8CZLTtsD30T6r216p4L_XI2GhTgDqMkfk3mf7rvspHKL2mZ9K_eg1tyafvJ7UtVy5sYk_uWL09toijUqtCkZJQfq1eiRTyru-0bv" TargetMode="External"/><Relationship Id="rId135" Type="http://schemas.openxmlformats.org/officeDocument/2006/relationships/hyperlink" Target="https://www.contratos.gov.co/consultas/detalleProceso.do?numConstancia=20-4-10825478&amp;g-recaptcha-response=03AGdBq24Be2spq-_SfzAeE9nkQ4Nf548vn9phb72DNMpSd7qieUPwaesgBvEDlmA477fWVMRl89Fx5-BrDwaM8VVy3JuP-isWASnFoWS8lo5H0jehtICnFgB-PWI9UfOBVw9m8oZRtDzcyQwKP5F" TargetMode="External"/><Relationship Id="rId156" Type="http://schemas.openxmlformats.org/officeDocument/2006/relationships/hyperlink" Target="https://www.contratos.gov.co/consultas/detalleProceso.do?numConstancia=20-4-10903067&amp;g-recaptcha-response=03AGdBq26A-UPf5s0DB8ihrdnnR87fuBhLo8El1kOMeMpLzrqwJNH-GiICeAhQuHHRDV-II8q0lkHMvoiD5txT0rdpLFM1vNvP9NOxWOXgfBHSh8_XMbE8fSVCZdySKzaGZUCQGfeO5sYSwk96Yje" TargetMode="External"/><Relationship Id="rId177" Type="http://schemas.openxmlformats.org/officeDocument/2006/relationships/hyperlink" Target="https://www.contratos.gov.co/consultas/detalleProceso.do?numConstancia=20-4-11040741&amp;g-recaptcha-response=03AGdBq25m0b6ciuYMfmiB1B4_xNrF237B-aC1lPsI3rEcBn_7GQyIuQS6PpCUM7Z9ggP_gZuroL3KCthk8gJk2XxGhQNx8clQjCbfQg_o35GH_xP75zNbifyKyiUvNfzZU-GxL87g7ZD9tTs2t68" TargetMode="External"/><Relationship Id="rId198" Type="http://schemas.openxmlformats.org/officeDocument/2006/relationships/hyperlink" Target="https://www.contratos.gov.co/consultas/detalleProceso.do?numConstancia=20-4-11049627&amp;g-recaptcha-response=03AGdBq26u6pA3H2mPiHBvm9SVmq9SG3alsk_AQZX5sEWgtcEjGQ2iJ3pts3itikMKMHv1SXGUv6MNjevaKqwjgtChNslqpDw8ToHp4fA8k7GRrhA2qqNyKA4dmPQbLkUs5VyFmSrmvcZO4KftGJ3" TargetMode="External"/><Relationship Id="rId321" Type="http://schemas.openxmlformats.org/officeDocument/2006/relationships/hyperlink" Target="mailto:alejodesi@gmail.com" TargetMode="External"/><Relationship Id="rId342" Type="http://schemas.openxmlformats.org/officeDocument/2006/relationships/hyperlink" Target="mailto:jajiva83@gmail.com" TargetMode="External"/><Relationship Id="rId363" Type="http://schemas.openxmlformats.org/officeDocument/2006/relationships/hyperlink" Target="mailto:kmilo-014@gmail.com" TargetMode="External"/><Relationship Id="rId202" Type="http://schemas.openxmlformats.org/officeDocument/2006/relationships/hyperlink" Target="https://www.contratos.gov.co/consultas/detalleProceso.do?numConstancia=20-4-11179948&amp;g-recaptcha-response=03AGdBq25OfiqnuWfYc2ypeNHIhoshK91Objj6SeoUTwzBxUCqCSqDwaszbyrjoYLTsaGMJ48eRjksV8h0k37P3LTePdgDyzLbTfzBsmBAM0eT4ync-k34UJi9EjovfE0EpWH4ziYbXNe4e6PkZjw" TargetMode="External"/><Relationship Id="rId223" Type="http://schemas.openxmlformats.org/officeDocument/2006/relationships/hyperlink" Target="https://www.contratos.gov.co/consultas/detalleProceso.do?numConstancia=20-4-11180110&amp;g-recaptcha-response=03AGdBq27y67G_Ji2GBevh5tkaCdVhTZtnsy316ldD8g3Vp681GaHvT5nUb6bUdl1Lg0DY1BZTeknSNi1u45C6uRPe3_PisdLiIB8TJy1Czz6R8sLHb3P7di3u7EewH7hyZHEj4SykHZgWMuF0ZDH" TargetMode="External"/><Relationship Id="rId244" Type="http://schemas.openxmlformats.org/officeDocument/2006/relationships/hyperlink" Target="https://www.contratos.gov.co/consultas/detalleProceso.do?numConstancia=20-4-11180499&amp;g-recaptcha-response=03AGdBq27UOscY0cp60jR_Ta1YcLVu9XxYVFk8_I-y26rfq9fHGiEV7uSWRanIXUcLA9pCsR77x633mBLGv6yyJ1Qm6Tvw0EK0EV9AgloYevzG_g0WIzQKJyyfU90-ZcJNHoC2Sm7ScTH0D7TuuvH" TargetMode="External"/><Relationship Id="rId18" Type="http://schemas.openxmlformats.org/officeDocument/2006/relationships/hyperlink" Target="https://www.contratos.gov.co/consultas/detalleProceso.do?numConstancia=20-4-10263206&amp;g-recaptcha-response=03AGdBq27a5hB-Wa0OrLSOtB2XJ0P8yV9exCJU2S7FRJDkW6Oz1K5ZSPOtw-vM8wBrKJpgtIMyH_nhYg0vZr1WIbKtP_6MfwT-PRV9xwBedZrFQZs8BD2Dqfdjhddz1zNuFF-WqPkgcjLwMbtbVln" TargetMode="External"/><Relationship Id="rId39" Type="http://schemas.openxmlformats.org/officeDocument/2006/relationships/hyperlink" Target="https://www.contratos.gov.co/consultas/detalleProceso.do?numConstancia=20-4-10253424&amp;g-recaptcha-response=03AGdBq26tsipKjCyKenzJGFl4z_babbY89YvqIA8kYZ1a33K99R1aZMH9Fgurgq_7xt8yyhYQbBx7WAbKdmHBNwHVFuecmM11tkCoaCOtBW_J7_cYU6I6AK2xYVLkKFNVF1PK8d7yJ86JHgai2iV" TargetMode="External"/><Relationship Id="rId265" Type="http://schemas.openxmlformats.org/officeDocument/2006/relationships/hyperlink" Target="mailto:jsebastian.0610@hotmail.com" TargetMode="External"/><Relationship Id="rId286" Type="http://schemas.openxmlformats.org/officeDocument/2006/relationships/hyperlink" Target="https://www.contratos.gov.co/consultas/detalleProceso.do?numConstancia=20-4-11253968&amp;g-recaptcha-response=03AGdBq26SNxto-MdFawHevpCfZwCYa6dyDDdJwbqEWF5dWYhyvtUX8rXv1tA3j42Z8j0Ki4fOk5Bx2b4mQNWAORkfuJXHLRw0KreafxwvU3Ocl1OpcTk5tJyTfX4eG5sT5EQljfg5PSFzhP6799T" TargetMode="External"/><Relationship Id="rId50" Type="http://schemas.openxmlformats.org/officeDocument/2006/relationships/hyperlink" Target="https://www.contratos.gov.co/consultas/detalleProceso.do?numConstancia=20-4-10253681&amp;g-recaptcha-response=03AGdBq261PgSAco6JYaLQj8jzzGU-dmZXQX3FcE-PDJwfmUuD85auQIxM604X1GYdLLJowJuWG40iirIyr2HSglO5i1Lya5UJb9TpVDM8s6g_j3pTmtdYAZR61ScjzMjEUVxHKVfDJfSL6wRTDpE" TargetMode="External"/><Relationship Id="rId104" Type="http://schemas.openxmlformats.org/officeDocument/2006/relationships/hyperlink" Target="https://www.contratos.gov.co/consultas/detalleProceso.do?numConstancia=20-4-10381727&amp;g-recaptcha-response=03AGdBq25tiLb-qshbq0jdT7mUJlP71-NOjtX6Heg5VKfCImvngrI-VYwjX5gqnOCmLdsUCAMMvDEUovKjt_hJWc4kEG_6ATlz7VC9-Zq4Q0EAil0nMoQkc_4i9k72uduXz0-iHHiX-55nnJqJM_G" TargetMode="External"/><Relationship Id="rId125" Type="http://schemas.openxmlformats.org/officeDocument/2006/relationships/hyperlink" Target="https://www.contratos.gov.co/consultas/detalleProceso.do?numConstancia=20-4-10565035&amp;g-recaptcha-response=03AGdBq26FCqE2RCqUuSEKtKaqo9TcBbBZp0QWLVAiSOHXK5S86oXbXbnvAB6K3QJzv1uzlvmGp0QyyT0AUoOHQO9qOFgiiB6GSpiW7sMV96xHe0zpYlXWSQifWT_gcdBFcQMZDgl1AYb7gLIzcg3" TargetMode="External"/><Relationship Id="rId146" Type="http://schemas.openxmlformats.org/officeDocument/2006/relationships/hyperlink" Target="https://www.contratos.gov.co/consultas/detalleProceso.do?numConstancia=20-4-10889574&amp;g-recaptcha-response=03AGdBq27WW95zmwbDqkyzvPpX9N4lIv0S0H9mcFQrdXnsfmy5B06KnNQiH5mb9EaBMbzL8wjtA2z_d3XSFTtCSB_Y7nHUr2J48F9DhMdoBw0eSmMXfRNl0uzmpPu88KR5trmNneoxp7sCReB0tWc" TargetMode="External"/><Relationship Id="rId167" Type="http://schemas.openxmlformats.org/officeDocument/2006/relationships/hyperlink" Target="https://www.contratos.gov.co/consultas/detalleProceso.do?numConstancia=20-4-10903784&amp;g-recaptcha-response=03AGdBq24snOu1YB-rXkkm3UtUWbYFyUn9WHP0U38DRzNYcusfghrq0Sg6yN0POL4q2_BqyzRkQBczi7qZ2Fvwm0S93uoaECmqEBiQpaV5e0uKG_6KqQHZrJciRQV3FRJ6p-VNUEOEBaJpUFk-_0-" TargetMode="External"/><Relationship Id="rId188" Type="http://schemas.openxmlformats.org/officeDocument/2006/relationships/hyperlink" Target="https://www.contratos.gov.co/consultas/detalleProceso.do?numConstancia=20-4-11011955&amp;g-recaptcha-response=03AGdBq24rH57hapZ1v2Btg0ZkiSJJXrQ8sxYzr04pbyk6eR7yWEgRQqfdRQsLFcOJeHSiOYWQIYH4lf9mEBWnUQwyC9NQWEoSZWbpPFZZSEzjF6M_6eEV-0PrIuKeA6kuHc29x8_OsYJdDucHuf4" TargetMode="External"/><Relationship Id="rId311" Type="http://schemas.openxmlformats.org/officeDocument/2006/relationships/hyperlink" Target="mailto:ofis.balsa08@hotmail.com" TargetMode="External"/><Relationship Id="rId332" Type="http://schemas.openxmlformats.org/officeDocument/2006/relationships/hyperlink" Target="mailto:marioenovoa@hotmail.com" TargetMode="External"/><Relationship Id="rId353" Type="http://schemas.openxmlformats.org/officeDocument/2006/relationships/hyperlink" Target="mailto:albertofernandez6@gmail.com" TargetMode="External"/><Relationship Id="rId374" Type="http://schemas.openxmlformats.org/officeDocument/2006/relationships/hyperlink" Target="https://www.contratos.gov.co/consultas/detalleProceso.do?numConstancia=20-4-11428109&amp;g-recaptcha-response=03AGdBq24jAPZsnfw3pFjXhZ40-BJ_Lmu4buaRwMhVkbKp7K4y0XXCqwvi1lsS2ziCD2Br6qAodcBkmZmWBJTXAH86llO_dXV85xqpUxC1Y4fawsSR3mN8XG20qG-dhZdsN8R1LCOIg6uqRnj2MfFIQ4xomJljhfDFm65Ucm_YD62Obl-6B_z49jeZlKWQ_H-E5trS5gz1snZJgvVmKGSZOvygEWZhAnDNTnTGBnTPCEn-AUPeYwpfQTVcpN8V8EGXOE7OgqM87ajKKstnBY5jDvKBkQH1WP6vlsCFr4tFR6RQRbYieAiNT13RL25PO7pgOOz-VCbTdp9aO7_nq7L-rwhkls2kenCQ5t0sojp_kjlvesyzc6vbJnGETx0zUOv-ZwcbxT_P-YIZ9Xd-XIpcuL9Xl3ThIsJM97Gh-5cWVMvJ41empRV9InXc0FRhiYq3VclluLBDcnyxRF-lAzHLGv37D9wKiD9hbD1HaM62iy5_Csg5lW9SkF4" TargetMode="External"/><Relationship Id="rId71" Type="http://schemas.openxmlformats.org/officeDocument/2006/relationships/hyperlink" Target="https://www.contratos.gov.co/consultas/detalleProceso.do?numConstancia=20-4-10375533&amp;g-recaptcha-response=03AGdBq243eYaQS9MKYKCxHiDXG1FZPfF9UlQ1VM1HPKdmM0Emh3kA0BxWlchvYylcdioWnXtkB29SYDP4P4ItnZpX6MFGfKFBnMBAUZn_2MX9nw5fa9FhaVxa5b8Dxdet6DisuJN6WwCZ7dcLEJH" TargetMode="External"/><Relationship Id="rId92" Type="http://schemas.openxmlformats.org/officeDocument/2006/relationships/hyperlink" Target="https://www.contratos.gov.co/consultas/detalleProceso.do?numConstancia=20-4-10380383&amp;g-recaptcha-response=03AGdBq26tK1JboVfgw9D0fxz4jxWOc1RdlQ_F6_Pt3T-rj4EMahpkV7HvgQJW67El5eX6nOizrMvj95rJBXfdwF-qJymqHC1VFUmnmVHvIh-tk__yKy9ufqQEsWhPGthckAVZfPoBH1tpEiIKlGi" TargetMode="External"/><Relationship Id="rId213" Type="http://schemas.openxmlformats.org/officeDocument/2006/relationships/hyperlink" Target="https://www.contratos.gov.co/consultas/detalleProceso.do?numConstancia=20-4-11180039&amp;g-recaptcha-response=03AGdBq27CTPzjoSTHzcR7-IPi5-h13gNKLRnawcNFc2B3fl52mrdero64XJHuFIS3KYtk8z1FLUesO6wCISTpy3w_Deyn__eKPy7Ruofeof5G2yXTPFUQOMv7y2PIXuklOMyN1ujJawDEKJidoxT" TargetMode="External"/><Relationship Id="rId234" Type="http://schemas.openxmlformats.org/officeDocument/2006/relationships/hyperlink" Target="https://www.contratos.gov.co/consultas/detalleProceso.do?numConstancia=20-4-11180387&amp;g-recaptcha-response=03AGdBq25G6fR60gJOlemogTZoGEliGHjNISjRahKOewiP-e38tvd-eNkUyUdQPVsGCO0cAmBzrKAD1wX475a-seHi-Rh8cS1YSNEkMWWoN3TxxH7P_3oyt_d6E0VrSycM_WDtJgjj6sY79jLyOUY" TargetMode="External"/><Relationship Id="rId2" Type="http://schemas.openxmlformats.org/officeDocument/2006/relationships/hyperlink" Target="https://www.contratos.gov.co/consultas/detalleProceso.do?numConstancia=20-4-10250725&amp;g-recaptcha-response=03AGdBq240YzXRHSksw50WWX-vPI4xn2lW7r_YKWRyZGhJ9i-JjoMa5NtDQLCI1XkvW6uckRp6bR7O9-XeZdBLP4ZZORdUKEhtdq41ZlpXJqKOJm5AACUO38amhWKgMM7bBzDVWbAoj6fYG_UZYDK" TargetMode="External"/><Relationship Id="rId29" Type="http://schemas.openxmlformats.org/officeDocument/2006/relationships/hyperlink" Target="https://www.contratos.gov.co/consultas/detalleProceso.do?numConstancia=20-4-10252735&amp;g-recaptcha-response=03AGdBq27S2J72V3N08H-T9MxXvfOTETIhSkmxR6GReUncsLf4-RQEC93h2S0rDkuKBGT83s2ObC1SjFPAYSuzLLEdDNdxGl9LLmXXaSTdbMdOsyiejIprgajaQTTYDAgEEr6Ci818mjyu7JjQ8Io" TargetMode="External"/><Relationship Id="rId255" Type="http://schemas.openxmlformats.org/officeDocument/2006/relationships/hyperlink" Target="https://www.contratos.gov.co/consultas/detalleProceso.do?numConstancia=20-4-11206528&amp;g-recaptcha-response=03AGdBq27ror4V3Wy78WaIZujPaCQdtwxvwytAmFuqCNzcgOnGfPTl75PwFu30sv-XFyfdXH2JtuGbTxs2TDbO39377Wfpj5YhNGoGt-A51z4XOnOAAdX_AIgTBqly7oHdvMQ5r4mF3AbkdKn5Vce" TargetMode="External"/><Relationship Id="rId276" Type="http://schemas.openxmlformats.org/officeDocument/2006/relationships/hyperlink" Target="mailto:guzmanmarcela1803@gmail.com" TargetMode="External"/><Relationship Id="rId297" Type="http://schemas.openxmlformats.org/officeDocument/2006/relationships/hyperlink" Target="https://www.contratos.gov.co/consultas/detalleProceso.do?numConstancia=20-4-11254024&amp;g-recaptcha-response=03AGdBq25erzw5b5n8aeIgQzrVAN8EDqT9k2sPRjhghyB4PNrXGUJ-Sbf_88XuucN0P1OJH7HNtVA3dcqGBKHCa5YWvhFqpmkEQYoprHS4x1QBhV2wXhiwJQYbV05P3gAWGsBrMAyovyw2XSpWsaR" TargetMode="External"/><Relationship Id="rId40" Type="http://schemas.openxmlformats.org/officeDocument/2006/relationships/hyperlink" Target="https://www.contratos.gov.co/consultas/detalleProceso.do?numConstancia=20-4-10253461&amp;g-recaptcha-response=03AGdBq2691PId26m9d31AXAWcsh1DFKgKbr_Cbu8Wfmk1Ny4081sT63c4wPdTDF8LBe9mgS8y-Nmmu7HSjzo9tf6Pr1o9Ac6D2kvE87eUe7nQnrdzVO-rR4kN66kiU2U8uGNBCO42QqmU4eio0N8" TargetMode="External"/><Relationship Id="rId115" Type="http://schemas.openxmlformats.org/officeDocument/2006/relationships/hyperlink" Target="https://www.contratos.gov.co/consultas/detalleProceso.do?numConstancia=20-4-10471426&amp;g-recaptcha-response=03AGdBq26t4KA9SFfV9toNrOmQ2yPVxX8BkIV0lwMG1Cm63J-h3K7Y7QjUVDQqBN_ELN-jWPCjOgslpiDLkpQ0n66PhIx3Vo3Myy_QoipJmvUOwzjjH5GtIyx8uajyiLQmn4PG_FAxRgasLLUShu-" TargetMode="External"/><Relationship Id="rId136" Type="http://schemas.openxmlformats.org/officeDocument/2006/relationships/hyperlink" Target="https://www.contratos.gov.co/consultas/detalleProceso.do?numConstancia=20-4-10874253&amp;g-recaptcha-response=03AGdBq25Y2j83BYziO_1bbbnece2jvvXhExvFHs-fl7kMu7mTdL3cB83UvrkWdIj1sNDUIVHU35szK0KE8SspOwZkN-GvcZfIreEysXBwOh2TQ3qzPqdZDsA9BswjlfJZObTzS66HHmm_7ZY4wPR" TargetMode="External"/><Relationship Id="rId157" Type="http://schemas.openxmlformats.org/officeDocument/2006/relationships/hyperlink" Target="https://www.contratos.gov.co/consultas/detalleProceso.do?numConstancia=20-4-10903175&amp;g-recaptcha-response=03AGdBq253xR4CkJfhlEykgmM3Eibw6f1AIMJZaQ4LydcZKdeoqmdI7HabkLINoMzby3P1zCewiOfwT5_V6G_bP7tBrBXVB7Zt217tUdZ_FEBxyG8isDYY3A4J_lQly_vSQZcxIdxL7LA9dRWhxGa" TargetMode="External"/><Relationship Id="rId178" Type="http://schemas.openxmlformats.org/officeDocument/2006/relationships/hyperlink" Target="https://www.contratos.gov.co/consultas/detalleProceso.do?numConstancia=20-4-11040755&amp;g-recaptcha-response=03AGdBq27tL-wm80WeQ0zttP4PTQ96l1ZM50MsU_rFbtOBTgcvUFS5j01oWulSm3hhcF5UCnmedeU1_uIAmepnBRhiWEjLrfu2_16HowEFJU7CqL1Osd2H-vxWv3H3AFQfoBiJd_FaN1mzQzTRsZG" TargetMode="External"/><Relationship Id="rId301" Type="http://schemas.openxmlformats.org/officeDocument/2006/relationships/hyperlink" Target="mailto:oscar.mejia281@gmail.com" TargetMode="External"/><Relationship Id="rId322" Type="http://schemas.openxmlformats.org/officeDocument/2006/relationships/hyperlink" Target="mailto:alejodesi@gmail.com" TargetMode="External"/><Relationship Id="rId343" Type="http://schemas.openxmlformats.org/officeDocument/2006/relationships/hyperlink" Target="mailto:jajiva83@gmail.com" TargetMode="External"/><Relationship Id="rId364" Type="http://schemas.openxmlformats.org/officeDocument/2006/relationships/hyperlink" Target="mailto:centromedicobiologico@yahoo.com" TargetMode="External"/><Relationship Id="rId61" Type="http://schemas.openxmlformats.org/officeDocument/2006/relationships/hyperlink" Target="https://www.contratos.gov.co/consultas/detalleProceso.do?numConstancia=20-4-10309017&amp;g-recaptcha-response=03AGdBq24fKDZ0_BLZuu8gzAsYL7KNUW0bXWvAveoZFozEQLDUGSDiHAC9mYye6Whl_IVHdu0V2EomxvGMxF9DcAdt4DpQi7t3fpjpnSlFMpVHKG3L1s0RzIqzvumWH5em87JEB-e2VyCTxjEFkYc" TargetMode="External"/><Relationship Id="rId82" Type="http://schemas.openxmlformats.org/officeDocument/2006/relationships/hyperlink" Target="https://www.contratos.gov.co/consultas/detalleProceso.do?numConstancia=20-4-10379013&amp;g-recaptcha-response=03AGdBq27Jx-7dmr8bdAorWYw3rK_Muhd6QZCUEPe8XM_A-iRQQXQXOo6bpkWGe1YQxasykUBLnRiwVAZQHScDe20NRHMT4kSsH_7JZAtmPWOUJoSOhNkzDo_438KewdNK2a5EdbWa9goUdhJqcYy" TargetMode="External"/><Relationship Id="rId199" Type="http://schemas.openxmlformats.org/officeDocument/2006/relationships/hyperlink" Target="https://www.contratos.gov.co/consultas/detalleProceso.do?numConstancia=20-4-11049942&amp;g-recaptcha-response=03AGdBq259-VR8ke7gvWWfnpZq_AQ4C7V2bQosb0a0DIke2XKVAWpgdItO3m4AsGd6rIRML_pXYdLaOb3XFmhcPS1lwIm4I6Z8r0Utxmpk-f1b1fg4rginNPHPbUb62p8i84X7Xldjk984lXVP2ZE" TargetMode="External"/><Relationship Id="rId203" Type="http://schemas.openxmlformats.org/officeDocument/2006/relationships/hyperlink" Target="https://www.contratos.gov.co/consultas/detalleProceso.do?numConstancia=20-4-11179966&amp;g-recaptcha-response=03AGdBq2711y09eVgRMq29MiNEEJmIL8ll5BTpMcR5PccjPVgBxunClAiRvhlmMJIHSICj6oaTHDGOFoAunA-g7gNvW_RBfIvQhGkQ3YudSaqHZW4vu2thEUrhul9cDeUHvojBIpr9EkBkwuTW447" TargetMode="External"/><Relationship Id="rId19" Type="http://schemas.openxmlformats.org/officeDocument/2006/relationships/hyperlink" Target="https://www.contratos.gov.co/consultas/detalleProceso.do?numConstancia=20-4-10253705&amp;g-recaptcha-response=03AGdBq26l3-ufByFYO6-gJPdBC7bzI1fUoPFA6GM1QG_lLovLHxr-Bg1TT7yjqGwEj-dTD2OjRpGBDie6HjfcZYgFX9J40P8PYezQpcR-ft7qC1PUuCsrHF7ItBmTBpWeQi4fZbJwH9QTh6fOe61" TargetMode="External"/><Relationship Id="rId224" Type="http://schemas.openxmlformats.org/officeDocument/2006/relationships/hyperlink" Target="https://www.contratos.gov.co/consultas/detalleProceso.do?numConstancia=20-4-11180134&amp;g-recaptcha-response=03AGdBq279e_2DzGAJ3L9JrDGFwm46va3P2sr-lVXu8MGPPaLzJABrtyqHR79u-vbtdtfwXgk7acZ_2CQCOJBVaUddF6V1oxuk-6gDyTjw2ULTApoPZG4nDcGbQMntzOqET24EOCEGuyG6bMqMkMg" TargetMode="External"/><Relationship Id="rId245" Type="http://schemas.openxmlformats.org/officeDocument/2006/relationships/hyperlink" Target="https://www.contratos.gov.co/consultas/detalleProceso.do?numConstancia=20-4-11180507&amp;g-recaptcha-response=03AGdBq27bzifRLoAIl6NEGHqqU6CAuFH-xg9yNCNwtQrpnnRiNsDQPo53pQvXZGgLrQ6Nrm72Mwt1xWIk3N5pou0dmad3yg11JOUDuL-w2RTr5DbNvu4z8mQlmyRfX-DtBE6UmZ7p_WsPlEsyW9p" TargetMode="External"/><Relationship Id="rId266" Type="http://schemas.openxmlformats.org/officeDocument/2006/relationships/hyperlink" Target="mailto:leidyclavijo@usantotomas.edu.co" TargetMode="External"/><Relationship Id="rId287" Type="http://schemas.openxmlformats.org/officeDocument/2006/relationships/hyperlink" Target="https://www.contratos.gov.co/consultas/detalleProceso.do?numConstancia=20-4-11253924&amp;g-recaptcha-response=03AGdBq25kpvvQUizOYhLVhTP5cYbRPbbrXF52DT_JPjFTidzm0QzimvciSy6dOEO7E57EZuXc7iu86VIddn_26gP3klhPfPqqxhGDU3lLoPEyHhP-4XC_uzb2S2FZ9i2eGUEjKmDnFbTGRbjUnlh" TargetMode="External"/><Relationship Id="rId30" Type="http://schemas.openxmlformats.org/officeDocument/2006/relationships/hyperlink" Target="https://www.contratos.gov.co/consultas/detalleProceso.do?numConstancia=20-4-10252826&amp;g-recaptcha-response=03AGdBq27a9rO4sWfoCTMBNLjTm-XT6j1tzjbfgdd1Z6MDMS2y2tG-S5cFTifb1Hzjwrlw2f2GSeuML2goJmthWdVtbQI496r9Mf5U0Y9LSkW9DBTQR9zzkMbw15C426sezt8Ty_kaRbKjmfc9fgJ" TargetMode="External"/><Relationship Id="rId105" Type="http://schemas.openxmlformats.org/officeDocument/2006/relationships/hyperlink" Target="https://www.contratos.gov.co/consultas/detalleProceso.do?numConstancia=20-4-10381785&amp;g-recaptcha-response=03AGdBq240y7iO1AflIU9KamgcRuHN6rIftZ5SjCAHBPy6nvxjEsR6m8DIvBGv0QFUvhV_y858u5JqZBIk9nGmkNUW25w4Apc7Y94JvhQHKDSKOFpCUFTQA9l5Cer4pe7NdOjgHRUgAPn2XNqNs56" TargetMode="External"/><Relationship Id="rId126" Type="http://schemas.openxmlformats.org/officeDocument/2006/relationships/hyperlink" Target="https://www.contratos.gov.co/consultas/detalleProceso.do?numConstancia=20-4-10598197&amp;g-recaptcha-response=03AGdBq25CC2Q6kUJiRb9LZV-wFzTIJw1QXel0Td2dnSxwN4SCOkl8Oc0ZKKFUkGxA3RF3xVpTtAuYXmh8tzSQRZogt1U0cxNlKOWU_frDFRFzhnlT2YbnaL0C-FW6kYiUCzxfbXC0zUqNysdtM7X" TargetMode="External"/><Relationship Id="rId147" Type="http://schemas.openxmlformats.org/officeDocument/2006/relationships/hyperlink" Target="https://www.contratos.gov.co/consultas/detalleProceso.do?numConstancia=20-4-10889682&amp;g-recaptcha-response=03AGdBq24kwcaEldMQYMSGASAOkChoZ3cpUugtgqTqGHEYTPdYQAPXUxQOQWLDyMLszgIbLAngBPRUTtSNmXbzfeP7BPL3rrOCKDKKUVdkezcDRhb43mD6pCONudS-b4mt-iL8nHdMp-PSouYyQ5D" TargetMode="External"/><Relationship Id="rId168" Type="http://schemas.openxmlformats.org/officeDocument/2006/relationships/hyperlink" Target="https://www.contratos.gov.co/consultas/detalleProceso.do?numConstancia=20-4-10904341&amp;g-recaptcha-response=03AGdBq24aL2yZIV_eoYYUU1gUUoKllMbmAS88nZNIW2ATink_E8cghDPks2TZQnW7UMnLUWt1yCPUzkCYuUFtfuqapkILR8F3YyS4eKA8DA4nKwfVIYFxRq1XhbUsz60EUIx8E39OruzZX-NY-XB" TargetMode="External"/><Relationship Id="rId312" Type="http://schemas.openxmlformats.org/officeDocument/2006/relationships/hyperlink" Target="mailto:cartera@sanatorioaguadedios.gov.co" TargetMode="External"/><Relationship Id="rId333" Type="http://schemas.openxmlformats.org/officeDocument/2006/relationships/hyperlink" Target="mailto:marioenovoa@hotmail.com" TargetMode="External"/><Relationship Id="rId354" Type="http://schemas.openxmlformats.org/officeDocument/2006/relationships/hyperlink" Target="mailto:sami0523@hotmail.com" TargetMode="External"/><Relationship Id="rId51" Type="http://schemas.openxmlformats.org/officeDocument/2006/relationships/hyperlink" Target="https://www.contratos.gov.co/consultas/detalleProceso.do?numConstancia=20-4-10253703&amp;g-recaptcha-response=03AGdBq26Bnkj_mRsWGQvxkOdg-38OoQs1ccWI6zcjN1gHhL_YIsAV8gjAO05ZUuVUYX4CEuSFw5XCyoYaGaSjNZaAOw7KD_PrCf_udUWtjbXhUKPduvJdX-_OMr6C9q9YWy6tUZaoCRoxI7fEFgo" TargetMode="External"/><Relationship Id="rId72" Type="http://schemas.openxmlformats.org/officeDocument/2006/relationships/hyperlink" Target="https://www.contratos.gov.co/consultas/detalleProceso.do?numConstancia=20-4-10375628&amp;g-recaptcha-response=03AGdBq260EOEzAWQWgVL6WKMqH83JXzLrzQhnH7QpljSowylKCs6u5-Qo6Sik-tpNm5KePXAiCOKAlvgiK0cZSH2i_Htwfe2hBx_oqAOhACf8MGjHax8d5CLssGOKFC26wpCgoxJ75sCObVvBWnV" TargetMode="External"/><Relationship Id="rId93" Type="http://schemas.openxmlformats.org/officeDocument/2006/relationships/hyperlink" Target="https://www.contratos.gov.co/consultas/detalleProceso.do?numConstancia=20-4-10380477&amp;g-recaptcha-response=03AGdBq24dAB3lnRE8a9tcov6maF0vIxN5y4S8JOtLBCV9VH16-A4tzPehckQX1BttASbm6bB_kRtU4DM4AloOLMNQmNbRcbAFz5ko6Ecw7mFeqE5KFgqdJarBAd_ENlWWKxVUCFNIGRucvST2Uoo" TargetMode="External"/><Relationship Id="rId189" Type="http://schemas.openxmlformats.org/officeDocument/2006/relationships/hyperlink" Target="https://www.contratos.gov.co/consultas/detalleProceso.do?numConstancia=20-4-11012866&amp;g-recaptcha-response=03AGdBq26IzHewJujzVK_jMaqNgAbj9jQgtZ7ZElXleqCLgkpSbn970nJZ-NHJQR4C5-IMwqoI2k-GGLZtiDWmsW0PoIryMGEm-QE3zhpPP3mFNtvQRHaBQ5lIhhL1z18RzSLfCrsObOCWRPJGsIr" TargetMode="External"/><Relationship Id="rId375" Type="http://schemas.openxmlformats.org/officeDocument/2006/relationships/hyperlink" Target="https://www.contratos.gov.co/consultas/detalleProceso.do?numConstancia=20-4-11428319&amp;g-recaptcha-response=03AGdBq25WCaVQvTqDoxwVi8GOUfUpHwKaEpyIf9PuZVwxhd9OFohB0yedDOvp6-mI84jA4M6Ua7rioVAo68-VVlA5XjxSO1rtZ8uU1VbOol18C2Sh7eELlOwnnzoyGVQHTT6zdvJlI3QrAM-ERo5aJAiLDRgsAaGZVIAdjvQEqhKZVgQWEusVNPgpuiIHSXC_InNKAtunmK5Oz6WBys28XGhZQVSU1vHxs1a_gqVLOUQCfDA17LetuCZPK1VrPiDqgrLU4_f9nDkdAE9ONyNWOgjAqFqeBM7N2tNItISsEJx7a9_i45DES7HePFJIXJk0ECXcYUEvQ6APeASEs5gW8bjdvcExH21FQcs0dH1OuT5wAdza_YsxJ8rOgn5T3w1urjFUn7wF4FEaoWTLHla4AdZkCYy9DhbdNZvPmn9mu3EmnXXElnqhSTca_m4bExtjUpRtRffzgXtnbIFUd9glaKlW395Y9jhTom3VsTjvZWcYAn5N-hTmYNQ" TargetMode="External"/><Relationship Id="rId3" Type="http://schemas.openxmlformats.org/officeDocument/2006/relationships/hyperlink" Target="https://www.contratos.gov.co/consultas/detalleProceso.do?numConstancia=20-4-10250783&amp;g-recaptcha-response=03AGdBq26THUzkOqa65Qy4oZl4d_OpZZk7etQ0RKdOukP_9HkLLXGepSiUwrvgHHIFuoiHaf6OWgZAB4vkv_NT7ulQDNKoIGVy82hUOCjHDjgk6QH4vHTUzB0LHLDWyHtSNR-pPY8fdRpBN9SyD2n" TargetMode="External"/><Relationship Id="rId214" Type="http://schemas.openxmlformats.org/officeDocument/2006/relationships/hyperlink" Target="https://www.contratos.gov.co/consultas/detalleProceso.do?numConstancia=20-4-11180049&amp;g-recaptcha-response=03AGdBq241jZOFpjJRXTdpBl5-ZNDf-GAWRNIXC4ZeYXmfQce9EEy9PtQmi6SxlN1YBqYn41GvEFIjt3xO_H3zBiVCMWZ9-yGGjWf5Ri_gseUGbbK2NBal2PVfSw-CbD11jAe1_7341Mo_wucGQ8Q" TargetMode="External"/><Relationship Id="rId235" Type="http://schemas.openxmlformats.org/officeDocument/2006/relationships/hyperlink" Target="https://www.contratos.gov.co/consultas/detalleProceso.do?numConstancia=20-4-11180396&amp;g-recaptcha-response=03AGdBq27paUQ6SVTHZshlSHNxdCExWRcvxacQWuKNwj-JOAhXKWNh1bWOu7c-J3BYxwWn92ymGI6mtevHyzYVGF3x5FG4vnW5vCSbMmdz-Vnrqf000tmw7Imk5Wy-BLL9mBwKsOyG2TEoo4mzsVC" TargetMode="External"/><Relationship Id="rId256" Type="http://schemas.openxmlformats.org/officeDocument/2006/relationships/hyperlink" Target="https://www.contratos.gov.co/consultas/detalleProceso.do?numConstancia=20-4-11206531&amp;g-recaptcha-response=03AGdBq254PPlnMMYmRJutu1Dgl8h7Y6AL9mjLFAIibDNd-t55mseACemO4e0nXwpXflPpke0czsFeyJZXwp2W_fMGQi3hXxdbWGCS7zUDvIuBqcFmpXaDNvTgGyIXfx5JyY3xenEVOk28aUvJPhW" TargetMode="External"/><Relationship Id="rId277" Type="http://schemas.openxmlformats.org/officeDocument/2006/relationships/hyperlink" Target="mailto:mcontol@hotmail.com" TargetMode="External"/><Relationship Id="rId298" Type="http://schemas.openxmlformats.org/officeDocument/2006/relationships/hyperlink" Target="mailto:gesft1961@gmail.com" TargetMode="External"/><Relationship Id="rId116" Type="http://schemas.openxmlformats.org/officeDocument/2006/relationships/hyperlink" Target="https://www.contratos.gov.co/consultas/detalleProceso.do?numConstancia=20-4-10498160&amp;g-recaptcha-response=03AGdBq267nKgkqHVBMcfQbHLGs984tKadieW6DF7lnQCTzJb_-LH_yGtn1iHpglb69NLyX2nynHxHOkgRs4dV_RcyONWLClWTg2Xs10aA-6ov-q0saA2fn14due-38ENaSr4KUvnDzzz7uUb5Wq_" TargetMode="External"/><Relationship Id="rId137" Type="http://schemas.openxmlformats.org/officeDocument/2006/relationships/hyperlink" Target="https://www.contratos.gov.co/consultas/detalleProceso.do?numConstancia=20-4-10874256&amp;g-recaptcha-response=03AGdBq25JjgoyqX3GDbaEQtxjjjX1df5U1agHrDWi2hPrwme-YUoJQXqTReZY_0bJVbjCtBqRPOdbE7dId5-zcc5JykKURLmVLEzr2mDBLSUB2D89IUF7DJyXUb3GooFFhaA3wNtdeM4Lx1sAdgA" TargetMode="External"/><Relationship Id="rId158" Type="http://schemas.openxmlformats.org/officeDocument/2006/relationships/hyperlink" Target="https://www.contratos.gov.co/consultas/detalleProceso.do?numConstancia=20-4-10903371&amp;g-recaptcha-response=03AGdBq26CJV6yHjLfBxN7D83BAiCsYETbozSTF56LVOD6g_LuUusP4afNja_TB2PSZB9-YgNrrFjqncQNy3Lco-5ChU08xVxJoFzG6GjbvF7BMCUalTjwvybuOM4c0x89NHwiZ96ZR7AxcEhAi6L" TargetMode="External"/><Relationship Id="rId302" Type="http://schemas.openxmlformats.org/officeDocument/2006/relationships/hyperlink" Target="mailto:panita_110@hotmail.com" TargetMode="External"/><Relationship Id="rId323" Type="http://schemas.openxmlformats.org/officeDocument/2006/relationships/hyperlink" Target="mailto:alejodesi@gmail.com" TargetMode="External"/><Relationship Id="rId344" Type="http://schemas.openxmlformats.org/officeDocument/2006/relationships/hyperlink" Target="mailto:sandriz0206@hotmail.com" TargetMode="External"/><Relationship Id="rId20" Type="http://schemas.openxmlformats.org/officeDocument/2006/relationships/hyperlink" Target="https://www.contratos.gov.co/consultas/detalleProceso.do?numConstancia=20-4-10253784&amp;g-recaptcha-response=03AGdBq2645HTJ8eB3FyVvo0bVNrqLolRIeA_TFwoXhVmjSoiVEBJ6QWblVeQ65bK3fua47aaomGi85IajnuI-3vAXPcBoCu79VdIqiVUdgBjbVxU45EOAbvvCHP25uRsz-ml_ef7mADmXHW_m-EP" TargetMode="External"/><Relationship Id="rId41" Type="http://schemas.openxmlformats.org/officeDocument/2006/relationships/hyperlink" Target="https://www.contratos.gov.co/consultas/detalleProceso.do?numConstancia=20-4-10253489&amp;g-recaptcha-response=03AGdBq27JhN_N83LElF1Gf7oOG9vk32ZjNLuBdakAGLFMvMzHaT4sOIn3TVI1x6AFoqwluaJqDAAN7nh9xmN_uQACF0NmPs81qM0Xo0s-UgFJ_XzwfwUR0AmJAfO6WQ4biI88cX-ap-4J90U9ZPB" TargetMode="External"/><Relationship Id="rId62" Type="http://schemas.openxmlformats.org/officeDocument/2006/relationships/hyperlink" Target="https://www.contratos.gov.co/consultas/detalleProceso.do?numConstancia=20-4-10345949&amp;g-recaptcha-response=03AGdBq25c9jPptMu9O-LKCBMNbYM9eTxH067dPy9fCzlt6SADSJe-LsKMBk7VcJJT04peX4MG6Npgl3YDeqbJnpgWpeOkM5xFlszqXLy_QSvF2VICm67YQV4YlvlP8PvCOgmRrdsgPld_xLAeNHS" TargetMode="External"/><Relationship Id="rId83" Type="http://schemas.openxmlformats.org/officeDocument/2006/relationships/hyperlink" Target="https://www.contratos.gov.co/consultas/detalleProceso.do?numConstancia=20-4-10379316&amp;g-recaptcha-response=03AGdBq27GuF-ns-6Ax-okyRDN1hnoygx-4EbKuNQB4jCmUt-ZwRx3e0fSXdYiR4Z2DycY3FRY9433Ox76VCsM1p5_Ax_i1mEd0WmenvHU5ALNtHXQkMD3WF4hYC83UBL6a-w44vqiGYvVl1jT5uN" TargetMode="External"/><Relationship Id="rId179" Type="http://schemas.openxmlformats.org/officeDocument/2006/relationships/hyperlink" Target="https://www.contratos.gov.co/consultas/detalleProceso.do?numConstancia=20-4-11040795&amp;g-recaptcha-response=03AGdBq24WyFIT-TMU9iy4i85xJRD7F_bcSeFw4rsU3ZGWt4kZw7iXAJzFYbRSPt8TFmtkm7Z00Ilrih-5G0wPMvA6jNqrK8FrIlxQtYnwZuXbeoy-yTa7IyWYRRTpXFeN_ywBhj0BFJ4Tw5qlETh" TargetMode="External"/><Relationship Id="rId365" Type="http://schemas.openxmlformats.org/officeDocument/2006/relationships/hyperlink" Target="mailto:jortiz@novasoft.com.co" TargetMode="External"/><Relationship Id="rId190" Type="http://schemas.openxmlformats.org/officeDocument/2006/relationships/hyperlink" Target="https://www.contratos.gov.co/consultas/detalleProceso.do?numConstancia=20-4-11012994&amp;g-recaptcha-response=03AGdBq26Qk9jpK3m-r_FT8dC0cczQaUptXuKquGBvA-SbAnkeplq3IlEplzOhcclwxIjLop7bDQTZ9bY11qilzwJKx3ylg21LyYtz7QCNc4vsUpVpi-lTLdXJNBmc-ua5-b2t7hDPAi8PG-DLQvC" TargetMode="External"/><Relationship Id="rId204" Type="http://schemas.openxmlformats.org/officeDocument/2006/relationships/hyperlink" Target="https://www.contratos.gov.co/consultas/detalleProceso.do?numConstancia=20-4-11179972&amp;g-recaptcha-response=03AGdBq264uQ7hjAiXfncLY6FThchAfphI0emGdj5PzEF_A31pR3ZEivabJqP792iubNulNkaO1zAN49rn6157c8_3YVxG_EBHkBXP27wTGALkA2lSR0dQ9SRnbQq6YBaTmWZbLxwXh4ykY6TnBbH" TargetMode="External"/><Relationship Id="rId225" Type="http://schemas.openxmlformats.org/officeDocument/2006/relationships/hyperlink" Target="https://www.contratos.gov.co/consultas/detalleProceso.do?numConstancia=20-4-11180344&amp;g-recaptcha-response=03AGdBq26IeLx582BaRY0udEyctnlBKF3pxnGtIUc0XST2v-Oq0qjh3yfvHDFk6zEV_85N-gNMzIvxULPDPxumZy16U-2Mu6R9X4aobAHPu1a0dnvsvsy2VwwpbyOaATJs-KNfvFi06xsvAe1Az_o" TargetMode="External"/><Relationship Id="rId246" Type="http://schemas.openxmlformats.org/officeDocument/2006/relationships/hyperlink" Target="https://www.contratos.gov.co/consultas/detalleProceso.do?numConstancia=20-4-11180522&amp;g-recaptcha-response=03AGdBq27AfN6ItEZWdVOGR5B3hlw3KpZWVSiTRnmET_1ydwa9w3svFcAssSAnm4vsYexgBS5NlMf_giHWR1ANaB-IVnLUkVH86C763iBxGz5QnFM481K42eFhYgMWWwMckhHWN7mCjmwFAklECWK" TargetMode="External"/><Relationship Id="rId267" Type="http://schemas.openxmlformats.org/officeDocument/2006/relationships/hyperlink" Target="mailto:mariluzocampobohorquez@gmail.com" TargetMode="External"/><Relationship Id="rId288" Type="http://schemas.openxmlformats.org/officeDocument/2006/relationships/hyperlink" Target="https://www.contratos.gov.co/consultas/detalleProceso.do?numConstancia=20-4-11253859&amp;g-recaptcha-response=03AGdBq279fjwBuEunyX2xVFvKWn_yoBjf3bE8xRt17gYp0djhy8XzUg2hRtkHtKcGsit0JWQ3QrJYspIrsLhUyry8ulx8t1i9UvaKv8UnhdY4M_1N2FgOxyeh2wawLiEfspj63Nv8xxm7S1dO779" TargetMode="External"/><Relationship Id="rId106" Type="http://schemas.openxmlformats.org/officeDocument/2006/relationships/hyperlink" Target="https://www.contratos.gov.co/consultas/detalleProceso.do?numConstancia=20-4-10382671&amp;g-recaptcha-response=03AGdBq26N1LyC-U-p0CWBkLHZLwVxMFDNyzXyIjFgqi4shV38_2-SarDgqP_d9iboSKq_lvFEthHwsG6alfg0YtBo13Db8U5nG4ikGQxOS62Hig5NSFmzzoxAj6AlxJv4KaJwSnFLQLXEYBMUa1Y" TargetMode="External"/><Relationship Id="rId127" Type="http://schemas.openxmlformats.org/officeDocument/2006/relationships/hyperlink" Target="https://www.contratos.gov.co/consultas/detalleProceso.do?numConstancia=20-4-10602726&amp;g-recaptcha-response=03AGdBq26yTIW2Zv7IbrWndcyRev_7RuPxtAvTpRH6tb9I9Xm8LIuLnY4tjiuZkW65s6r2e8kMoN_C_H5hiQaS__SLu788BK8pyQrYZJJKQPGynzTIyzJC1sUy1AG1zM3cJ2HzZ-SAVM5Dw3aBnbo" TargetMode="External"/><Relationship Id="rId313" Type="http://schemas.openxmlformats.org/officeDocument/2006/relationships/hyperlink" Target="mailto:cartera@sanatorioaguadedios.gov.co" TargetMode="External"/><Relationship Id="rId10" Type="http://schemas.openxmlformats.org/officeDocument/2006/relationships/hyperlink" Target="https://www.contratos.gov.co/consultas/detalleProceso.do?numConstancia=20-4-10253162&amp;g-recaptcha-response=03AGdBq26bernEuL52ZblaxbyCQBwE2spNIN5SkNYEKANIiHroDPmFQePfHnRe4NL_56BkJYp9ezaOIch6YZBCbaCrcQFvD0EFpdAx7liZyymSRBy7pAH8dMKxEY4u0z8IoAdfv8BBV-oHI5Ornh3" TargetMode="External"/><Relationship Id="rId31" Type="http://schemas.openxmlformats.org/officeDocument/2006/relationships/hyperlink" Target="https://www.contratos.gov.co/consultas/detalleProceso.do?numConstancia=20-4-10252792&amp;g-recaptcha-response=03AGdBq266cOWfUthaPxic4ox-dn6ECQV4LhR-bThL3Iicjvygv4t88AijzUWJxO200nwTp7qL6PoRgl-7xKgOGCLVplNj3eJ-jtykHMiLZHrtibKEo57KAe7avoo7vIFJcTD5TeQZshIi2AjUIbH" TargetMode="External"/><Relationship Id="rId52" Type="http://schemas.openxmlformats.org/officeDocument/2006/relationships/hyperlink" Target="https://www.contratos.gov.co/consultas/detalleProceso.do?numConstancia=20-4-10253740&amp;g-recaptcha-response=03AGdBq26JA6ezNCqUG10yVR3hkzZXPFQWdIN0KYt1XXXtCxuPsjOAVqthbKGJyJRwzIhfjEd0QcqxO350Ga7t5C4gJWUmaOLmpwIE3BruTMeDA2WlbKNANmjzFZvS042ezv2KSGH1b3vxUJe5CVK" TargetMode="External"/><Relationship Id="rId73" Type="http://schemas.openxmlformats.org/officeDocument/2006/relationships/hyperlink" Target="https://www.contratos.gov.co/consultas/detalleProceso.do?numConstancia=20-4-10378228&amp;g-recaptcha-response=03AGdBq25NAgLmQFvRdoR_5D4LkWWHTFqtuiQ4FkaKSdfeycMJrbEveOjrlDQxIm9kFhWA6Dhk7ESChRnJgaUhZUU4n5ZS6xoVTYa9TRItNZRox1r4IIMbjtUljQIFhjBL-665v-gbQZCcX7NUnkY" TargetMode="External"/><Relationship Id="rId94" Type="http://schemas.openxmlformats.org/officeDocument/2006/relationships/hyperlink" Target="https://www.contratos.gov.co/consultas/detalleProceso.do?numConstancia=20-4-10380703&amp;g-recaptcha-response=03AGdBq24CGvTiET80-agkkw7hnhy_QACRPhxUMjeK7u6Y181zOcBB9QboOxr-fTWI8z5Yyh2of1FBFaX9qSgPotqPaP4RhIUYXxEIMm9HLooYamFTCoGpWXr3pr_2XOXvlcUsdgAxK06zc0JKi2L" TargetMode="External"/><Relationship Id="rId148" Type="http://schemas.openxmlformats.org/officeDocument/2006/relationships/hyperlink" Target="https://www.contratos.gov.co/consultas/detalleProceso.do?numConstancia=20-4-10889742&amp;g-recaptcha-response=03AGdBq25Qg81eV-j2Ao39DxnFRs0kA9RV06vv35TBCrjZ_MuZe9QSPKPcg71QwAEbT-HDFW9kQ0RPADNDCwXDyzuFMyPLy4k4feXpQ4PTV08vUUwKNXNj7uQkGOToGNRyxloy-lgfQQjyAVip3hM" TargetMode="External"/><Relationship Id="rId169" Type="http://schemas.openxmlformats.org/officeDocument/2006/relationships/hyperlink" Target="https://www.contratos.gov.co/consultas/detalleProceso.do?numConstancia=20-4-10904350&amp;g-recaptcha-response=03AGdBq24feZs_fO3ekhFerW2b7GtcQSoDbufml9UWe_MDvhHDu2TUPZi_hHnZeOVrJKHJGuOtX0z1hhvh36KUVh9lInl5zwjhcAQyhS-AjxOuqky73K7wWfLeKGXeo8y5bL-31beQlbgs33aGw-n" TargetMode="External"/><Relationship Id="rId334" Type="http://schemas.openxmlformats.org/officeDocument/2006/relationships/hyperlink" Target="mailto:marioenovoa@hotmail.com" TargetMode="External"/><Relationship Id="rId355" Type="http://schemas.openxmlformats.org/officeDocument/2006/relationships/hyperlink" Target="mailto:alexandra.tarazona@gmail.com" TargetMode="External"/><Relationship Id="rId376" Type="http://schemas.openxmlformats.org/officeDocument/2006/relationships/hyperlink" Target="mailto:nanis2803@hotmail.com" TargetMode="External"/><Relationship Id="rId4" Type="http://schemas.openxmlformats.org/officeDocument/2006/relationships/hyperlink" Target="https://www.contratos.gov.co/consultas/detalleProceso.do?numConstancia=20-4-10252772&amp;g-recaptcha-response=03AGdBq24P55GghG92ejiiCiqgzkE1SYYbU6uBaNO9jjKkjjx9-nBHr_RIv_8pyeZIHx6V4plFtfqDpPb63XfildOUaE92cRkJ2ypkrJsXj7AjwbjYpaz8idCpykJgt2ff4zPUA-A4FAW5L3HHAMu" TargetMode="External"/><Relationship Id="rId180" Type="http://schemas.openxmlformats.org/officeDocument/2006/relationships/hyperlink" Target="https://www.contratos.gov.co/consultas/detalleProceso.do?numConstancia=20-4-11040882&amp;g-recaptcha-response=03AGdBq27wZ4TgGEuw6N7AUCfBcBiyMBd1fXCzFVugeAc0RBchxNZKF3GlBI6qV7TduzpF47FLOCQ-ETBjsoT-qEdSVXQHMN9_qaYkHSoyE1CinDA-0lO8A3MMyS3LW8w8qXOH7nS8pjqP3UVg0gd" TargetMode="External"/><Relationship Id="rId215" Type="http://schemas.openxmlformats.org/officeDocument/2006/relationships/hyperlink" Target="https://www.contratos.gov.co/consultas/detalleProceso.do?numConstancia=20-4-11180057&amp;g-recaptcha-response=03AGdBq26zouwoCDXXJQ7w4oIrMahTwNqq8TVe8QlEYDcp-VuiT8IaDCPBfMxLAOVQeRehQyqw-M24JN2YQDN68hPWtghhZ2khwinL_GEONwHVAJYxhYpS57Z3I0_kvNaG_EXtY3dOulYm06Ntl8o" TargetMode="External"/><Relationship Id="rId236" Type="http://schemas.openxmlformats.org/officeDocument/2006/relationships/hyperlink" Target="https://www.contratos.gov.co/consultas/detalleProceso.do?numConstancia=20-4-11180162&amp;g-recaptcha-response=03AGdBq24BZf38F2rJe_vpPWDVF47tYaTvrJ6xPVvVNc73b1cky7oB8As7YWv80iRglvCvrgo2s9abC1eY6CDfaRe_OvjoVWhatUC_RD_bIp2f3FrOxNXNK2doRYtJKca_Gq9xae9wf1h3DMoqVUB" TargetMode="External"/><Relationship Id="rId257" Type="http://schemas.openxmlformats.org/officeDocument/2006/relationships/hyperlink" Target="https://www.contratos.gov.co/consultas/detalleProceso.do?numConstancia=20-4-11206534&amp;g-recaptcha-response=03AGdBq26GeqRPCiTySmlTQSXpKlT1N-hArMXK1LJh_cRN3Virflug1TXk6GBTVTrEfWO2DRFXmyZmmtzi3FIllMd4cDN_vt9HUkB22lcZvyC77bnsyTygmpvxz-_MQ9sarmbISKARYz4tRV8bdsl" TargetMode="External"/><Relationship Id="rId278" Type="http://schemas.openxmlformats.org/officeDocument/2006/relationships/hyperlink" Target="mailto:luzhelenaparrasilva@gmail.com"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alrodriguez723@gmail.com" TargetMode="External"/><Relationship Id="rId117" Type="http://schemas.openxmlformats.org/officeDocument/2006/relationships/hyperlink" Target="https://www.contratos.gov.co/consultas/detalleProceso.do?numConstancia=21-4-11675200&amp;g-recaptcha-response=03AGdBq251mTHzTXiz0Hpvh4tsVClJyVJaulCSp2PscKXGoP0AmSLJ5jwftcEV7e1_EAViGo94jVYouwGiN2o_yITsqOlMGHKpv2ucqgVmFY6TJIyyCeHuZPzO1Fy5CgcnZ3nPVc0D-tRdk-8EITFBPSa9GC1i7p2HmIlP4VCCjb4Gzed0V8DzKDr7_3KfQDstVLm8fko8Ck2rV5gcT7iUZ3jxMs6Y7Ya4h3SEjnPk5RCGZSZpNtztqTHWrKXmp02hs63f6O5DI5DMsffddeJKNCvp0NnMF-7oVVQtcac3VKKEycRDqUgWStnBTvJw8XNAfZEX-xR0t1Y_qco_42Zpc1VoKoULfcaui7Pzzr9u5oc7D2S2cryNwD9ydwIQ-r9icRQ7YUK_gZsisEGFIMfWdusCGBYZNzCkdgs6oJZyNlu_B5FaZwM12PVV8k7b__3xix16idj-xxOEfoDWn9-VmCj_impFBtkLjbN-ivLU1bnLYO4TZ_j14LM" TargetMode="External"/><Relationship Id="rId21" Type="http://schemas.openxmlformats.org/officeDocument/2006/relationships/hyperlink" Target="mailto:jcsg@misena.edu.co" TargetMode="External"/><Relationship Id="rId42" Type="http://schemas.openxmlformats.org/officeDocument/2006/relationships/hyperlink" Target="mailto:milemarq@hotmail.com" TargetMode="External"/><Relationship Id="rId47" Type="http://schemas.openxmlformats.org/officeDocument/2006/relationships/hyperlink" Target="https://www.contratos.gov.co/consultas/detalleProceso.do?numConstancia=21-4-11498837&amp;g-recaptcha-response=03AGdBq26AwocNzDO5XO6u8BWG5548kVQHFpURLpEGHNISIMVgZvomq1r7CzyFUsOiKhe2WQ0EyamT8jWQAnGhEE7Eoy3mgdine2WrAvs3cYxaMR8nZrwbqz-ec4Hy7C2Pxik9xwH_x6kGIbuS7N1" TargetMode="External"/><Relationship Id="rId63" Type="http://schemas.openxmlformats.org/officeDocument/2006/relationships/hyperlink" Target="https://www.contratos.gov.co/consultas/detalleProceso.do?numConstancia=21-4-11499960&amp;g-recaptcha-response=03AGdBq26DYdTuDTD0LNyGk7_zcuxmVEOPw-aL-FF-_9763YvqiMpsgwBKsCSFBYS2j1mLgTUrWgIDklgo8ulCDohU5GaVPKeiNdBU9twx_5RCZ6t8JBNi4hwBKHLVR71rja-zTU4nbByTUkNlSA_" TargetMode="External"/><Relationship Id="rId68" Type="http://schemas.openxmlformats.org/officeDocument/2006/relationships/hyperlink" Target="https://www.contratos.gov.co/consultas/detalleProceso.do?numConstancia=21-4-11499609&amp;g-recaptcha-response=03AGdBq24MCSk1xc8VmZKAikDP8LXmdsFypDDEJ44Qk-zSZ0x7bRqe_p2Uau6pIL6Clm9koMM49pHVvBFERz_IbqfcPm_MSsTx26F-4k8l7wYsLKpkmPGoOlkVlYaV4UBM0gsAJVfozjsUf-QEKEj" TargetMode="External"/><Relationship Id="rId84" Type="http://schemas.openxmlformats.org/officeDocument/2006/relationships/hyperlink" Target="https://www.contratos.gov.co/consultas/detalleProceso.do?numConstancia=21-4-11505377&amp;g-recaptcha-response=03AGdBq26E8_yB3tNiXUPAGSyLEtE18ByWrdv1KySPWAYIKqDJtzuJkeolHeNLUbmpxGTGbFO9ynN1qs95oeeDxneJ3prLjTr_O1_S3fAWcaiFvK7ZDG2eyHXMJKYj3HV_jPAw15ltxiJ2x4pVMO1" TargetMode="External"/><Relationship Id="rId89" Type="http://schemas.openxmlformats.org/officeDocument/2006/relationships/hyperlink" Target="https://www.contratos.gov.co/consultas/detalleProceso.do?numConstancia=21-4-11505605&amp;g-recaptcha-response=03AGdBq24VJoZpDkzpoQ9j92fwxazUs5v6kyx08ldxga9FKFuNGsHUDdBkgml28ZMg_5BuERO55fJAXVdmQIBIxFVMoF2r7Iue188il3zFogdOyIqV55L__Sk1_dvqZplvQfU8YckPhc2wzLkPOxZ" TargetMode="External"/><Relationship Id="rId112" Type="http://schemas.openxmlformats.org/officeDocument/2006/relationships/hyperlink" Target="mailto:pili_p19@hotmail.com" TargetMode="External"/><Relationship Id="rId133" Type="http://schemas.openxmlformats.org/officeDocument/2006/relationships/hyperlink" Target="mailto:malkatorres2030@gmail.com" TargetMode="External"/><Relationship Id="rId138" Type="http://schemas.openxmlformats.org/officeDocument/2006/relationships/hyperlink" Target="mailto:sanlimalu75@hotmail.com" TargetMode="External"/><Relationship Id="rId154" Type="http://schemas.openxmlformats.org/officeDocument/2006/relationships/hyperlink" Target="mailto:acohum@hotmail.com" TargetMode="External"/><Relationship Id="rId159" Type="http://schemas.openxmlformats.org/officeDocument/2006/relationships/hyperlink" Target="mailto:firemanhousecolombia@gmail.com" TargetMode="External"/><Relationship Id="rId170" Type="http://schemas.openxmlformats.org/officeDocument/2006/relationships/vmlDrawing" Target="../drawings/vmlDrawing2.vml"/><Relationship Id="rId16" Type="http://schemas.openxmlformats.org/officeDocument/2006/relationships/hyperlink" Target="mailto:charitosco@hotmail.com" TargetMode="External"/><Relationship Id="rId107" Type="http://schemas.openxmlformats.org/officeDocument/2006/relationships/hyperlink" Target="https://www.contratos.gov.co/consultas/detalleProceso.do?numConstancia=21-4-11621862&amp;g-recaptcha-response=03AGdBq24EZwmxSg-dbHDxYjMORoJIPMG3HTsNg_yBz7Yc3PupPTAWo704YzAESpkAtj-0KU8ceMQZSf3rMtup8AwJinBQx4XrW2u0KOcBv2fayO9CCo1VtDKVx1dDRX5Z2UnyzQPUuzKw3HPz5cQP00cD7b5bi5BFZ23akpR5q64n8QGt5z6k4-Ml7HFcy5_Go_QDPs18B1iFM_w4sbaTtRGhsSzeOoAqqAWjvPmrRYi20SDxaFPhS-3g9myPSpAOtecHQRkwLZssjK39g39zk00CYILb5QOncwMT28gtCMABx4i_4MQEZ1GQrpLwZz1N5g-JFtMjCbLhS7Ce31n0EANdzaROY-b6fth4XyAbE_W5tKvFWExJ2n2SYhWAlwcPs9753ttf4THEwbQrrBskQZNb9UAlOggyu5_r42XmOEAbHzLeq2r5k_YqXa9YcuCeYb0EidIoeMqCaJ7GNGk_q_lqdXdquPviMCSeuUX1hF23nygTFcwmQI4" TargetMode="External"/><Relationship Id="rId11" Type="http://schemas.openxmlformats.org/officeDocument/2006/relationships/hyperlink" Target="mailto:nanis2803@hotmail.com" TargetMode="External"/><Relationship Id="rId32" Type="http://schemas.openxmlformats.org/officeDocument/2006/relationships/hyperlink" Target="mailto:elenita.galeano@gmail.com" TargetMode="External"/><Relationship Id="rId37" Type="http://schemas.openxmlformats.org/officeDocument/2006/relationships/hyperlink" Target="mailto:andrea.castro@proyectosambientalessa.com" TargetMode="External"/><Relationship Id="rId53" Type="http://schemas.openxmlformats.org/officeDocument/2006/relationships/hyperlink" Target="https://www.contratos.gov.co/consultas/detalleProceso.do?numConstancia=21-4-11499369&amp;g-recaptcha-response=03AGdBq25UgX_CvzuL6_QPxY0Z9uHuAI9Eu6e4pe1CMGUgddAQshauS8eWXBXBOsojvyQVLcAkj8Tns9xT1d3U8-LCv6NLirvBa8pMtG0FUoBWhb0Hdzns0zf2WvLa0vwVEn-7NoXz55UqOi2v4OF" TargetMode="External"/><Relationship Id="rId58" Type="http://schemas.openxmlformats.org/officeDocument/2006/relationships/hyperlink" Target="https://www.contratos.gov.co/consultas/detalleProceso.do?numConstancia=21-4-11499359&amp;g-recaptcha-response=03AGdBq27t8_LEYz61HffxLcHM_mHOwUwHW9s_TgX0_jobfqpXg06kqPErVwD3lBIYbGuQaUsBH_h9WNW3j7oxveuBaUWuOIMX2QybyJsmWY9aArYfJLygscGfku0eDKeUBHJoAkn3MejN4FLIF-7" TargetMode="External"/><Relationship Id="rId74" Type="http://schemas.openxmlformats.org/officeDocument/2006/relationships/hyperlink" Target="https://www.contratos.gov.co/consultas/detalleProceso.do?numConstancia=21-4-11501166&amp;g-recaptcha-response=03AGdBq26z0lZSr_fPChofAmFNGzaDcxGGxtnwyTIr9jHphoJBzoJcbgoAv60yP0E_X9KvkiIA0PsrYjZ28KwuvmM4Bz59Gedyj-eVNBzoUoNQcsrTvEECggLBgoUzFww7103xG73kGa48A0dA5B7" TargetMode="External"/><Relationship Id="rId79" Type="http://schemas.openxmlformats.org/officeDocument/2006/relationships/hyperlink" Target="https://www.contratos.gov.co/consultas/detalleProceso.do?numConstancia=21-4-11503284&amp;g-recaptcha-response=03AGdBq27N6zDd_O7ld1z4F5L9TXrDEMKcHPRycXdHcznmHUE_V9a9T1dIeD2WpBh6TjTaOczgJWm16Hnq3vTNwRFuQPzhkU_6WE9ooCrWGmhzRgTOxCWKEPHSTp2H4f82ywOOd7gCAM5_uo-q1ov" TargetMode="External"/><Relationship Id="rId102" Type="http://schemas.openxmlformats.org/officeDocument/2006/relationships/hyperlink" Target="https://www.contratos.gov.co/consultas/detalleProceso.do?numConstancia=21-4-11621393&amp;g-recaptcha-response=03AGdBq27vlr6b13afQqFEK8uJLasCdmuijp1MLDowrhH5FLt0sgeZQ0iAmDKkndKm3Dg4aEoqIWiclgxM1o3ycMRCxRoj_IzLR1_Z6N_CmZmyfzolDpD4pXz14gA8yKp9TCcN7O8-XDCaqDcpkQxK_hZTk8URYnvQN3XagNNm8rhwGufnMera3PVzJY3CeP9R0ylh8hVSwq92lA_6DBxUffcaDnks0MxbKsrxHAOjs2BURpXU6ZvsgIoFzKW_CsAgZWoeOEyieCA-iIZ46Cv8Ls2z944ydRuKBtE8lLMQxTy3N05_Sj7vieM51KNtOr38lkR-IFHXfOKjUTr_SmzTO6BO7hGmrMoCqvBWebGtMvPIN5qsYmuqu3ri9vQDsPPK6j23Le1nUVuAMbAyUTTpHrJBFZt_XKHiPm2ncEB4mWWYQmzzC2I5F59sqOvimBkgn5DYU0VNmWmdxJmMw1QyaN-zGrz6kktXfg" TargetMode="External"/><Relationship Id="rId123" Type="http://schemas.openxmlformats.org/officeDocument/2006/relationships/hyperlink" Target="mailto:jupgutierrezopr@unal.edu.co" TargetMode="External"/><Relationship Id="rId128" Type="http://schemas.openxmlformats.org/officeDocument/2006/relationships/hyperlink" Target="mailto:charitosco@hotmail.com" TargetMode="External"/><Relationship Id="rId144" Type="http://schemas.openxmlformats.org/officeDocument/2006/relationships/hyperlink" Target="mailto:elenita.galeano@gmail.com" TargetMode="External"/><Relationship Id="rId149" Type="http://schemas.openxmlformats.org/officeDocument/2006/relationships/hyperlink" Target="mailto:contabilidad@laboratoriocolcan.com" TargetMode="External"/><Relationship Id="rId5" Type="http://schemas.openxmlformats.org/officeDocument/2006/relationships/hyperlink" Target="mailto:fabiodoc28@hotmail.com" TargetMode="External"/><Relationship Id="rId90" Type="http://schemas.openxmlformats.org/officeDocument/2006/relationships/hyperlink" Target="https://www.contratos.gov.co/consultas/detalleProceso.do?numConstancia=21-4-11512506&amp;g-recaptcha-response=03AGdBq25B0wnNFZZ74FxPFnD7TebiI7HR9Ef1NECLeaL4xODpMcCECxjNd5UNukA0j84rm_5G5RH4zNieSDVfoSUJy4BEX2peCTIi6NGkl1ZJndqVS-xSuAXcvhLijJfPJ45CQij2H2AHgM8HSep" TargetMode="External"/><Relationship Id="rId95" Type="http://schemas.openxmlformats.org/officeDocument/2006/relationships/hyperlink" Target="https://www.contratos.gov.co/consultas/detalleProceso.do?numConstancia=21-4-11594299&amp;g-recaptcha-response=03AGdBq25dRSoZhoV7fh7c9TkAVCS7DJd23Xbip5q3qLm4O7s0KVXqHKRFKHVPPQcEwxkWHaqmJePfqEt_Gj6tqhj9sNx7NLKC3wPciwCV0FDGjibnK4SrwJ8oRkUb467b1Z-ixVz_jBa7ggDrKqPro0NsFa6N3qsw47rCgY_hxaNnSl0SL9CIFd0rKKzO4IKjqUxHGdWkm9kl31m-EVyfX9ltCnsk1rRDC5bR7PbS86yTIXFfrVGCGN3UDjeUz4ppN3lzb8sdyKJmNy1XPfsfJivc57CkdSFVMs5SrBE1EUVMFDjUOllH2dVMMyc48UPIbcYfk_LDeJM3LdOYP8QFm0gm-JQdDu1SORyyqgp3MyhtsLz-2WN7SmBijMEUu_6wajPEwYji2MHJleS_Wdhrs0Eq7_wwkh93BH7GLftqDVj9LKORiCBRqIigg6a33BnvjDmAIjUNvOj2Za4YzeyTa6MJP60Kn0bGLg" TargetMode="External"/><Relationship Id="rId160" Type="http://schemas.openxmlformats.org/officeDocument/2006/relationships/hyperlink" Target="mailto:ana_357ruiz@hotmail.com" TargetMode="External"/><Relationship Id="rId165" Type="http://schemas.openxmlformats.org/officeDocument/2006/relationships/hyperlink" Target="mailto:dianis_pu@hotmail.com" TargetMode="External"/><Relationship Id="rId22" Type="http://schemas.openxmlformats.org/officeDocument/2006/relationships/hyperlink" Target="mailto:sanlimalu75@hotmail.com" TargetMode="External"/><Relationship Id="rId27" Type="http://schemas.openxmlformats.org/officeDocument/2006/relationships/hyperlink" Target="mailto:mariluzocampobohorquez@gmail.com" TargetMode="External"/><Relationship Id="rId43" Type="http://schemas.openxmlformats.org/officeDocument/2006/relationships/hyperlink" Target="mailto:ventas2@radproct.com" TargetMode="External"/><Relationship Id="rId48" Type="http://schemas.openxmlformats.org/officeDocument/2006/relationships/hyperlink" Target="https://www.contratos.gov.co/consultas/detalleProceso.do?numConstancia=21-4-11499037&amp;g-recaptcha-response=03AGdBq24AGVnul7rGe_O-l64v-7d7RLOA_SCyhYixXhR3k1rzzAGaspu6fDgk8Nu02kmZpM1iupiC-J2zvrMgG77t64_gpipdOfEoULbTngIqza8rKMRmCE-VUaw4rZ-EU3LJeKj0VEnjpyDL2cf" TargetMode="External"/><Relationship Id="rId64" Type="http://schemas.openxmlformats.org/officeDocument/2006/relationships/hyperlink" Target="https://www.contratos.gov.co/consultas/detalleProceso.do?numConstancia=21-4-11499562&amp;g-recaptcha-response=03AGdBq24RHgzijXpb-aH7naDMutQZafgIbk9XcUq3nnpC2tZ1PC5GYb-NDJDquFNouQvFVqw8W8aAEi3vWpvPcSCFDBBRbJe6W5XrULdfuw1SyZvgdi4u8S79lHWvXgoU1sGvXgIsEdE6VpLoACA" TargetMode="External"/><Relationship Id="rId69" Type="http://schemas.openxmlformats.org/officeDocument/2006/relationships/hyperlink" Target="https://www.contratos.gov.co/consultas/detalleProceso.do?numConstancia=21-4-11504869&amp;g-recaptcha-response=03AGdBq25Thsrv3DtZ2MkNxUIA52NyrxJlWyAwsTwfZ14n3N6PL3_E4XVpEw3wg3wQNOiW862pXpbEfGYhGwCf3GFJhXW3ytBl8HNNFBzEiCqJstSKK8fbMydcnEdm5ImniidePVD39qGg7BqfRix" TargetMode="External"/><Relationship Id="rId113" Type="http://schemas.openxmlformats.org/officeDocument/2006/relationships/hyperlink" Target="mailto:betogarciam@yahoo.com" TargetMode="External"/><Relationship Id="rId118" Type="http://schemas.openxmlformats.org/officeDocument/2006/relationships/hyperlink" Target="https://www.contratos.gov.co/consultas/detalleProceso.do?numConstancia=21-4-11699226&amp;g-recaptcha-response=03AGdBq26bC7tlaLkWs9gjku7p8pJYD9TVTQYCYy566ypW8V9a3OW81P_17oiwe6ApbUlzVS6ublRdjAY7ryhDiQxm8uOcgucMMppVbNI0xhtbsxKGd0AYfBL3egKV_vhAx5oclcnarcvXrFVfcPqlAp61fsUNE0cCPVg_Wb4trgh5v6ZzxLFDjEpwLZR0hnCdEAGik6Guu9kUdK3sg0OhGKVatWnZ9rriDtM7nj_YevlvKFETSfxeSv34tstdQDhGeHu-EWvNF8tJFx2ufAvDKyWTkP6h4KtW46_qHAqi4f_ttUccAT_dyQKiODeLebskZ2l8kMSSc9VQDe9aTEoJGzlnxUSPEuUGVrOWtDzGiBFpCK5TzQ3slwCt_ZPuu5leKObchfaKXJacQo_vjsHPwnlOJDVlDubCCeZTbukSvrp0V4E0UMIYLpvnsZy7epIiGKrjS33w4p2RsOe-FDrUoL6FfkAqxB_hUBEj2MelBLnge9ikTEPD3xs" TargetMode="External"/><Relationship Id="rId134" Type="http://schemas.openxmlformats.org/officeDocument/2006/relationships/hyperlink" Target="mailto:kaperu21@hotmail.com" TargetMode="External"/><Relationship Id="rId139" Type="http://schemas.openxmlformats.org/officeDocument/2006/relationships/hyperlink" Target="mailto:marludica17@hotmail.com" TargetMode="External"/><Relationship Id="rId80" Type="http://schemas.openxmlformats.org/officeDocument/2006/relationships/hyperlink" Target="https://www.contratos.gov.co/consultas/detalleProceso.do?numConstancia=21-4-11504988&amp;g-recaptcha-response=03AGdBq24qqq-eR5kKk6gUQBLn7T9WFYbRb8Z33W41XJFhXL7yDngkoNSKJA9Si3lhiOH4PVUUDXmaPME-UzlufPXsRHu84K3P2u6jWHt7911AYEnd6rcY1ivCfeJkJ_iAUd7MIx7rztFMAE15MeE" TargetMode="External"/><Relationship Id="rId85" Type="http://schemas.openxmlformats.org/officeDocument/2006/relationships/hyperlink" Target="https://www.contratos.gov.co/consultas/detalleProceso.do?numConstancia=21-4-11505456&amp;g-recaptcha-response=03AGdBq26xi26kO0ErHFisaX0FHDxZcA2yXmkhQqsgfakIc3IYZJsP_Fa_25J53WHmUYLJkl2Ck-WjEvpHBj8udNOQQzJo-F7S-XvKbr4HBP6b1QkROHprBiigHF9tgxJYMXEYytELPX6tVwQ7h8L" TargetMode="External"/><Relationship Id="rId150" Type="http://schemas.openxmlformats.org/officeDocument/2006/relationships/hyperlink" Target="mailto:andrea.castro@proyectosambientalessa.com" TargetMode="External"/><Relationship Id="rId155" Type="http://schemas.openxmlformats.org/officeDocument/2006/relationships/hyperlink" Target="mailto:albertofernandez6@gmail.com" TargetMode="External"/><Relationship Id="rId171" Type="http://schemas.openxmlformats.org/officeDocument/2006/relationships/comments" Target="../comments2.xml"/><Relationship Id="rId12" Type="http://schemas.openxmlformats.org/officeDocument/2006/relationships/hyperlink" Target="mailto:laurismejia2904@gmail.com" TargetMode="External"/><Relationship Id="rId17" Type="http://schemas.openxmlformats.org/officeDocument/2006/relationships/hyperlink" Target="mailto:oscar.mejia281@gmail.com" TargetMode="External"/><Relationship Id="rId33" Type="http://schemas.openxmlformats.org/officeDocument/2006/relationships/hyperlink" Target="mailto:silviaestefaniacber@gmail.com" TargetMode="External"/><Relationship Id="rId38" Type="http://schemas.openxmlformats.org/officeDocument/2006/relationships/hyperlink" Target="mailto:gbgestionbiomedica@gmail.com" TargetMode="External"/><Relationship Id="rId59" Type="http://schemas.openxmlformats.org/officeDocument/2006/relationships/hyperlink" Target="https://www.contratos.gov.co/consultas/detalleProceso.do?numConstancia=21-4-11499442&amp;g-recaptcha-response=03AGdBq2650hgZ3r1KI0bbORbLq3lbtLgRX95FwxloXQfFIts5SWtpuJZ6lbDHU15itwzbc2ER2oPkl9aSY9cD9b4bwlxZXyQWZm_aePcfz9WWB3MwaMQk74CQ7PeI03jNLkKh_YE6pC64BOZFK4P" TargetMode="External"/><Relationship Id="rId103" Type="http://schemas.openxmlformats.org/officeDocument/2006/relationships/hyperlink" Target="https://www.contratos.gov.co/consultas/detalleProceso.do?numConstancia=21-4-11621488&amp;g-recaptcha-response=03AGdBq27XTLIoqGUib_KISVDYsL8kATco5T3Swam_JnGJFgGi3KH63qiA4I2E71oZXylVMilPkbi5qLv4-OH5RKarJsUYJnDyhX9nWNCyvOhvjQVy94ZuVhLtm92EaPCmPZx-_JGMTbKh9Ii5uswoVanl6EgxJ1P3OC9chwjwa9niUMSXgb4Phfqu-M7u2lwiVJ5CFQG4pbz2MwPcnfjmyQN8tGkDmRw5rDfffP1jVMLYfv7vorGylEW4v9HMxLw3FHoomM0a-jyX6Guc0EdBRdrT2oj8XZolqBj8r22Xqebr0mdPGB7mhHLWd_GkIpI7V5fT9u9N-Jzu3QVVovlTgXp6wDbq2itRHCFtxJOc9yg3dHkW6AFM1CVMM-mWgR6mH6mFSzvzZ43BqBATPX_Eee3Bk3Jhkt6qXmEr-XJMeLaAU-3p8R1BRjKXyDRBLe9trKO7x4HAHhE9ALgyoG6_1Abo3ay_-IoRYnoDOZyo9EFLGu9Xl7V7eFE" TargetMode="External"/><Relationship Id="rId108" Type="http://schemas.openxmlformats.org/officeDocument/2006/relationships/hyperlink" Target="mailto:judexamilcar2018@gmail.com" TargetMode="External"/><Relationship Id="rId124" Type="http://schemas.openxmlformats.org/officeDocument/2006/relationships/hyperlink" Target="mailto:dianita.1122@hotmail.com" TargetMode="External"/><Relationship Id="rId129" Type="http://schemas.openxmlformats.org/officeDocument/2006/relationships/hyperlink" Target="mailto:oscar.mejia281@gmail.com" TargetMode="External"/><Relationship Id="rId54" Type="http://schemas.openxmlformats.org/officeDocument/2006/relationships/hyperlink" Target="https://www.contratos.gov.co/consultas/detalleProceso.do?numConstancia=21-4-11499403&amp;g-recaptcha-response=03AGdBq25CMGzaiJ886Zgv4XAyBnIzy_Gqhb7k8BtNppDjK-qz1zvjwTQkXPdbG7Q7an5K0EbKS9azPweIc2KSNpHYnqBcGgmRRQxEuIeIzM26LHMRsy1NsEerUh2i11iJVaIXGW_RDf59NuUplwR" TargetMode="External"/><Relationship Id="rId70" Type="http://schemas.openxmlformats.org/officeDocument/2006/relationships/hyperlink" Target="https://www.contratos.gov.co/consultas/detalleProceso.do?numConstancia=21-4-11500794&amp;g-recaptcha-response=03AGdBq27J7S9K3C_xzKTUMjdv9Vs3Q8IE0n28Kc7B7i_RQaTG7oXJo3iJ7ssVPcqd8wXVTcPrGiTaMKg34O-OPE1YSI1wbujQx9qDVfkSBSnEvkBRzgjwLvJZ7DcGe45P-iHjWhsrbRxuxE67Q6_" TargetMode="External"/><Relationship Id="rId75" Type="http://schemas.openxmlformats.org/officeDocument/2006/relationships/hyperlink" Target="https://www.contratos.gov.co/consultas/detalleProceso.do?numConstancia=21-4-11501246&amp;g-recaptcha-response=03AGdBq26EZBjSYRxwItYf-XCL5EGPB-LES2r-M2VX84rEpwhdf7EC5vQQHl5oBbKMc1Kssbkks7AlUr7w4yTMSV5l7HydoQqWVyGbqMH9wsafCkZ0GfGYWR2aFNy4KOYzF3UU-mAfOyTXAIY0yyu" TargetMode="External"/><Relationship Id="rId91" Type="http://schemas.openxmlformats.org/officeDocument/2006/relationships/hyperlink" Target="https://www.contratos.gov.co/consultas/detalleProceso.do?numConstancia=21-4-11543080&amp;g-recaptcha-response=03AGdBq27jpZlHKsUGXXnK9oYCTH6Uy-eIpjKymetmaT6m8y9Wmtlu1fXFhP9M3lSPOWkCVPNZw4tg2AB2SxzEfqCSpBIOZiFXzvaWKaX2k_xlNZ_inLl25kStRANsrZpMPLm2DBD7mCZcVSUwmGo" TargetMode="External"/><Relationship Id="rId96" Type="http://schemas.openxmlformats.org/officeDocument/2006/relationships/hyperlink" Target="mailto:brallan_69@hotmail.com" TargetMode="External"/><Relationship Id="rId140" Type="http://schemas.openxmlformats.org/officeDocument/2006/relationships/hyperlink" Target="mailto:cesar.gonzalezvel@hotmail.com" TargetMode="External"/><Relationship Id="rId145" Type="http://schemas.openxmlformats.org/officeDocument/2006/relationships/hyperlink" Target="mailto:silviaestefaniacber@gmail.com" TargetMode="External"/><Relationship Id="rId161" Type="http://schemas.openxmlformats.org/officeDocument/2006/relationships/hyperlink" Target="mailto:brallan_69@hotmail.com" TargetMode="External"/><Relationship Id="rId166" Type="http://schemas.openxmlformats.org/officeDocument/2006/relationships/hyperlink" Target="mailto:con.y2552@hotmail.com" TargetMode="External"/><Relationship Id="rId1" Type="http://schemas.openxmlformats.org/officeDocument/2006/relationships/hyperlink" Target="mailto:marioenovoa@hotmail.com" TargetMode="External"/><Relationship Id="rId6" Type="http://schemas.openxmlformats.org/officeDocument/2006/relationships/hyperlink" Target="mailto:leidyclavijo@usantotomas.edu.co" TargetMode="External"/><Relationship Id="rId15" Type="http://schemas.openxmlformats.org/officeDocument/2006/relationships/hyperlink" Target="mailto:crserrano0423@gmail.com" TargetMode="External"/><Relationship Id="rId23" Type="http://schemas.openxmlformats.org/officeDocument/2006/relationships/hyperlink" Target="mailto:marludica17@hotmail.com" TargetMode="External"/><Relationship Id="rId28" Type="http://schemas.openxmlformats.org/officeDocument/2006/relationships/hyperlink" Target="mailto:martingonzalz20@gmail.com" TargetMode="External"/><Relationship Id="rId36" Type="http://schemas.openxmlformats.org/officeDocument/2006/relationships/hyperlink" Target="mailto:J.gil@itms.com.co" TargetMode="External"/><Relationship Id="rId49" Type="http://schemas.openxmlformats.org/officeDocument/2006/relationships/hyperlink" Target="https://www.contratos.gov.co/consultas/detalleProceso.do?numConstancia=21-4-11499130&amp;g-recaptcha-response=03AGdBq25F9-tn13OzAbdVzOteAUiHhENxJJdpREe5lnHXEiZX1YcFsdy4Q40_Qse_DGIRnSG8ExXJkl35wpX9sX5RRQd4deP2k9liqo1auNQhK0VGNH7fS22n7XBe-UWvnMcSeLVtZzODKj-cdWx" TargetMode="External"/><Relationship Id="rId57" Type="http://schemas.openxmlformats.org/officeDocument/2006/relationships/hyperlink" Target="https://www.contratos.gov.co/consultas/detalleProceso.do?numConstancia=21-4-11499266&amp;g-recaptcha-response=03AGdBq25anImSZGFiDnYL0TDKxQ9J3X1PLI7jBQQKHX0mIL3dwmVwtHzBbCOZUhJZvvWiFkp_mk7Yesbm9AAqPiMV3YygUgFViU8Emsb_W6GWleDQZh_UNBfGg2ce-WV8oQ3XVOlBs4EJnS0_104" TargetMode="External"/><Relationship Id="rId106" Type="http://schemas.openxmlformats.org/officeDocument/2006/relationships/hyperlink" Target="https://www.contratos.gov.co/consultas/detalleProceso.do?numConstancia=21-4-11621776&amp;g-recaptcha-response=03AGdBq25YtlEw_xLAnMjbChbEFOBHyCkaTPwFYjgA-4n4CUgDqcDC1PEwg_SKqyYCB1G6oN1V_M1UIgNV5z-c-eFORw6EvowH6hc4B7a365onlAvE1lxC-uodrqTPOz02Hm9jC1aOPBYcQDyAPgEbN-ose88naV-3f2LwEg8KPtvwmj319q66r1nyxe186dTIVDpALap02Iu0HZEgtMaHm4K32X3HCb5dYEJOV0PgAvHvNH8EfQElbooRCx7v1XS5wSfprcmcZ8nJQQIptIPdI0cxFyQ0RBqB2HLdCqumD1PDm6HTafunRf0ySGBNmbtUQ8U8W51q4UMMos6sO4fDAroC0pWV2O3crr94-x95aJrIWTQbZxUPryEni-IU7ckUErZLmgRN5udGA_HM0iZvBsw3agkKLmgPogjBPndaWuf2prrwIBK0PDAqPTvK2N2Ee01ojhDeTGRd7xtprpsWXQ1lzBCbv6rWUA" TargetMode="External"/><Relationship Id="rId114" Type="http://schemas.openxmlformats.org/officeDocument/2006/relationships/hyperlink" Target="https://www.contratos.gov.co/consultas/detalleProceso.do?numConstancia=21-4-11664273&amp;g-recaptcha-response=03AGdBq27MFLP03HChqto2fqEp7YddqZN3EjymKN87i8qyPkgxRtZN2D02I4iPVSoJkXWuFoEVgQjs3kdKYa-Cs4HzeL5TGkZUGwrjLt9ArNrVJIz6ZU_YAxtC0mVY5x5bpTvj-t_RirnPvPytcOd00pPt_JqMRxkRA6eydwglgG_xCM74YpOHU95UmfDeZA_vsry06ZF5joemvqtBbg3u9YFcbJwN8KkfpZLUfW4R0tAHZgDrC4baUNl_RWC3vWmnSouQ4stEoNP_WFxdbQW0VQmDL0kEsKU7d-6jeFcU9glLlV3Tj9ITJ1ukZwqLJ_AON-9A1hQNQ_tRRlAgVz2VEuMu9hM-2KJ-ubfTZwG5KSWlAD0NlSP6c5Y47seZojPsUTpTEdM8tU7AZAS62umLA9Qni4FqZqQnKojTMYw6I7dTU_jmJZmlAFBlGORB1fcTCD5tjt528CkXLL8AGci1tXMlC1iO1rD1wQ" TargetMode="External"/><Relationship Id="rId119" Type="http://schemas.openxmlformats.org/officeDocument/2006/relationships/hyperlink" Target="https://www.contratos.gov.co/consultas/detalleProceso.do?numConstancia=21-4-11699590&amp;g-recaptcha-response=03AGdBq26qmaQeBR4toazG7H6O97A8ijqCHHRGXsxBCQadH7236tMoX86W6vHs-9NEvLWGtiDmd2rOeZEDaNGzNmzwLwG08PWN7DarqwDUOJKmYPBrTbi7G3G6aKgqFRjLMqRx5z5mtvOXg3C8iBMdkh3x6FtWNZJP63Y44qgLruOv10iO90H1Ziro-mvE2VHX-IZ1eAJOX3XQRXPHZUtCOtsyxgd9Ql6VEwzZIW3tQqbzMPA488cTZgyJu9wX2-hBQJdFtwlQR99lnZYoNULCj3ze5pGbGMFs9q7-h2FpzfrZjsGS-b7joP9tnh7xztKRyRsAm0VhjYNDWAD6le94_1Y1vNIpJe3-X0zhJY5LPialS5OIytB9_z3AKB-EygahSLtdu0do9VEqqBDirWAMq0JSvLyZ61mBfyB2KINddqxV-GLw6C1MGfeaelC07mw7pQoqGCNGjlPPTAAPExXPwKIjJx0dDV977w" TargetMode="External"/><Relationship Id="rId127" Type="http://schemas.openxmlformats.org/officeDocument/2006/relationships/hyperlink" Target="mailto:ofis.balsa08@hotmail.com" TargetMode="External"/><Relationship Id="rId10" Type="http://schemas.openxmlformats.org/officeDocument/2006/relationships/hyperlink" Target="mailto:sanlimalu75@hotmail.com" TargetMode="External"/><Relationship Id="rId31" Type="http://schemas.openxmlformats.org/officeDocument/2006/relationships/hyperlink" Target="mailto:ana_357ruiz@hotmail.com" TargetMode="External"/><Relationship Id="rId44" Type="http://schemas.openxmlformats.org/officeDocument/2006/relationships/hyperlink" Target="mailto:natik0712@gmail.com" TargetMode="External"/><Relationship Id="rId52" Type="http://schemas.openxmlformats.org/officeDocument/2006/relationships/hyperlink" Target="https://www.contratos.gov.co/consultas/detalleProceso.do?numConstancia=21-4-11499311&amp;g-recaptcha-response=03AGdBq26_6cT7ygNEeULGlqMrqSnvwNXlIgPpa_mzkRzoDg-qE2qXmQ0KhCtDFb8OCrQaWmhKccKDyCHoWK_1TUmGcGSgALKnQGmmNP2mgJP2VUNgb6FAoWd4y4IDJroIios1sDGVUxhZ68QyKAW" TargetMode="External"/><Relationship Id="rId60" Type="http://schemas.openxmlformats.org/officeDocument/2006/relationships/hyperlink" Target="https://www.contratos.gov.co/consultas/detalleProceso.do?numConstancia=21-4-11499739&amp;g-recaptcha-response=03AGdBq26EckCHz_WjqTp4tRt9aHc8OjXRPsTuqnJmB7xWQFJroKt-JAxvAkfSIaZJg84GpXzZPzKdVvdkA3lywq80GNPakDmrwbYtS7xTRjqYZSXTEI6_vHldCk6iZuitKTjM__wk9KlUPkfzIVH" TargetMode="External"/><Relationship Id="rId65" Type="http://schemas.openxmlformats.org/officeDocument/2006/relationships/hyperlink" Target="https://www.contratos.gov.co/consultas/detalleProceso.do?numConstancia=21-4-11518903&amp;g-recaptcha-response=03AGdBq26YZ9QOMmvjYy4vkK9u-iMJ1Lop8cysmYIJ3KemozonAT_8UDB1RIV308QkKCmy_0E30c1Dicu99eMLJtEQjJrMSFOUxV7rQ3Q1efMY4KfRYNTneQKJsJEhBH-AVb7Vkw5H76lvOES2mfv" TargetMode="External"/><Relationship Id="rId73" Type="http://schemas.openxmlformats.org/officeDocument/2006/relationships/hyperlink" Target="https://www.contratos.gov.co/consultas/detalleProceso.do?numConstancia=21-4-11501026&amp;g-recaptcha-response=03AGdBq269kjR_8Bi9T8-5VO13fl-_6SE-94WsdxOIUwbkT8N3E9xgBe75ydqXsXLocdP646eA8TmucIM_kVCqqReZ9yxiWBAqNOmhdfulIk8G0ERcCvXObs1NX206Wo6MGUTKRtpABC8nqwlMpAX" TargetMode="External"/><Relationship Id="rId78" Type="http://schemas.openxmlformats.org/officeDocument/2006/relationships/hyperlink" Target="https://www.contratos.gov.co/consultas/detalleProceso.do?numConstancia=21-4-11501474&amp;g-recaptcha-response=03AGdBq279ILEbWmbIP1djPswwKMhQuyxSWq7RsBj46lJpW-IHcsihHoQpZ5gMwgrSpqLqe2qTGry5C8-FTe4mZWX5eWck1qeD-jbKS9Xs4b7W5jCU8YdarhfEggNr1VpUbnkpMo4OjTDNhtqWMs9" TargetMode="External"/><Relationship Id="rId81" Type="http://schemas.openxmlformats.org/officeDocument/2006/relationships/hyperlink" Target="https://www.contratos.gov.co/consultas/detalleProceso.do?numConstancia=21-4-11505150&amp;g-recaptcha-response=03AGdBq27qmPVCHHGPSSaGq8ixubykXFPvS2E_kZ1brg4OPsETBWUg7TOoHzvB0guEJijv-qFRke-KAVuV39pE_U_mLuT0_AaVjERVAL0YkpzHZ3Pg4b6oNQ591wuiq9EbNRqJpWSysFEncyBQI6s" TargetMode="External"/><Relationship Id="rId86" Type="http://schemas.openxmlformats.org/officeDocument/2006/relationships/hyperlink" Target="https://www.contratos.gov.co/consultas/detalleProceso.do?numConstancia=21-4-11505514&amp;g-recaptcha-response=03AGdBq27T3-1FjErZyV0j76OFKWmyphsSyDtT4hwg_T5aXVAgUDeEsrWOGbm_8KDMotOHvtf7TOsw4rUz96ov8XZj7pxOlApNqkMxC28v-XyLkCRLhXjxict6PBu-shNfodPywFiAkCkVPMrV45z" TargetMode="External"/><Relationship Id="rId94" Type="http://schemas.openxmlformats.org/officeDocument/2006/relationships/hyperlink" Target="mailto:omargor2549@gmail.com" TargetMode="External"/><Relationship Id="rId99" Type="http://schemas.openxmlformats.org/officeDocument/2006/relationships/hyperlink" Target="mailto:carmoreno58@yahoo.es" TargetMode="External"/><Relationship Id="rId101" Type="http://schemas.openxmlformats.org/officeDocument/2006/relationships/hyperlink" Target="mailto:plumasjaimemolina@yahoo.es" TargetMode="External"/><Relationship Id="rId122" Type="http://schemas.openxmlformats.org/officeDocument/2006/relationships/hyperlink" Target="mailto:ljloraa@unal.edu.co" TargetMode="External"/><Relationship Id="rId130" Type="http://schemas.openxmlformats.org/officeDocument/2006/relationships/hyperlink" Target="mailto:carlosmauricioquintero@hotmail.com" TargetMode="External"/><Relationship Id="rId135" Type="http://schemas.openxmlformats.org/officeDocument/2006/relationships/hyperlink" Target="mailto:isatapias06@hotmail.com" TargetMode="External"/><Relationship Id="rId143" Type="http://schemas.openxmlformats.org/officeDocument/2006/relationships/hyperlink" Target="mailto:magyon0217007@hotmail.com" TargetMode="External"/><Relationship Id="rId148" Type="http://schemas.openxmlformats.org/officeDocument/2006/relationships/hyperlink" Target="mailto:diyermanvampi@gmail.com" TargetMode="External"/><Relationship Id="rId151" Type="http://schemas.openxmlformats.org/officeDocument/2006/relationships/hyperlink" Target="mailto:gbgestionbiomedica@gmail.com" TargetMode="External"/><Relationship Id="rId156" Type="http://schemas.openxmlformats.org/officeDocument/2006/relationships/hyperlink" Target="mailto:ventas@centraldecopiasibague.com" TargetMode="External"/><Relationship Id="rId164" Type="http://schemas.openxmlformats.org/officeDocument/2006/relationships/hyperlink" Target="mailto:assometsas@gmail.com" TargetMode="External"/><Relationship Id="rId169" Type="http://schemas.openxmlformats.org/officeDocument/2006/relationships/printerSettings" Target="../printerSettings/printerSettings2.bin"/><Relationship Id="rId4" Type="http://schemas.openxmlformats.org/officeDocument/2006/relationships/hyperlink" Target="mailto:dianita.1122@hotmail.com" TargetMode="External"/><Relationship Id="rId9" Type="http://schemas.openxmlformats.org/officeDocument/2006/relationships/hyperlink" Target="mailto:isatapias06@hotmail.com" TargetMode="External"/><Relationship Id="rId13" Type="http://schemas.openxmlformats.org/officeDocument/2006/relationships/hyperlink" Target="mailto:cartera@sanatorioaguadedios.gov.co" TargetMode="External"/><Relationship Id="rId18" Type="http://schemas.openxmlformats.org/officeDocument/2006/relationships/hyperlink" Target="mailto:carlosmauricioquintero@hotmail.com" TargetMode="External"/><Relationship Id="rId39" Type="http://schemas.openxmlformats.org/officeDocument/2006/relationships/hyperlink" Target="mailto:ventas@centraldecopiasibague.com" TargetMode="External"/><Relationship Id="rId109" Type="http://schemas.openxmlformats.org/officeDocument/2006/relationships/hyperlink" Target="mailto:doriscardona28@hotmail.com" TargetMode="External"/><Relationship Id="rId34" Type="http://schemas.openxmlformats.org/officeDocument/2006/relationships/hyperlink" Target="mailto:rgaudit2004@yahoo.com" TargetMode="External"/><Relationship Id="rId50" Type="http://schemas.openxmlformats.org/officeDocument/2006/relationships/hyperlink" Target="https://www.contratos.gov.co/consultas/detalleProceso.do?numConstancia=21-4-11499185&amp;g-recaptcha-response=03AGdBq26y3IlpPdQUMgCGl5lz_nvd_zElsw2-Y67PY0_dSYz_AnknC_3HIbDPFtNHYEVei8Qrjpl1bjQl_XQHIe6vsmh4du2nq9nme_KhavNBkWa6TqjkWK47g0vu8pSuv9ZUnzAhYlawTH_SC0W" TargetMode="External"/><Relationship Id="rId55" Type="http://schemas.openxmlformats.org/officeDocument/2006/relationships/hyperlink" Target="https://www.contratos.gov.co/consultas/detalleProceso.do?numConstancia=21-4-11498699&amp;g-recaptcha-response=03AGdBq24xZhc-3Fgg9vB4216X9hOV-PU7e1fa2QZp9Y0Sj0UDKJYBc4OKe3bLDABOk22B72R-wI9072egFFjcmAJAy4xQOGMLhEOvcOLaaivZiU52bhLg-h0C_JdbqwxhL0Fxpme7R_kPF4faDPl" TargetMode="External"/><Relationship Id="rId76" Type="http://schemas.openxmlformats.org/officeDocument/2006/relationships/hyperlink" Target="https://www.contratos.gov.co/consultas/detalleProceso.do?numConstancia=21-4-11501304&amp;g-recaptcha-response=03AGdBq24cF9jwlbVXNO0zfh9zGASXojUEFeDbKxpsHu1mscLw7_hux6cqXVhYMNZoQvlEOZYGJWYCLIUNfAoc-C3viVZey8qapvUUaYzC8FlVQmgd_AN1KMUNDlDKyuGnnC9ON67zIY1o3-aDQaq" TargetMode="External"/><Relationship Id="rId97" Type="http://schemas.openxmlformats.org/officeDocument/2006/relationships/hyperlink" Target="mailto:ana_357ruiz@hotmail.com" TargetMode="External"/><Relationship Id="rId104" Type="http://schemas.openxmlformats.org/officeDocument/2006/relationships/hyperlink" Target="https://www.contratos.gov.co/consultas/detalleProceso.do?numConstancia=21-4-11621579&amp;g-recaptcha-response=03AGdBq25ilGuorUuEBs3Do-9NHGVnPBDkYsnrLunGsyzRnMZtUiov7LA0PIU_8RS9BdEOe8Y9nP5awdeQk19GgPt1Bxnjxwfw1gC2-LjaaF-5ARiz_3194ebTyKhTrNyzWN2nepIRwMq8YBWNpv8yfurkLOCQ-kqEsksRlY5gpxYbaZQg2JDw7E-3aKz7bmUYDA280Bsbk2m21x4mPLPeyfuwaiH-V2qN1vq_aeOFfSIBYcastQ80O7jlbvUgfxQFHhDWXJre3npM8ivNc1XIzQkyV6PPBvm_LKDcE7TfM-fsV1Y5u70JWkilgRT_n4G_yoYAZrOXsc-hbaMorlxJmJlwI6UalKVVpY5JGng4LXGANIiss2_hoZYjx9AhG3yeKGxAxNb-PUWBF4O3MqqYg4KZlbpzCFdbwr0o3-0JSYXqg-HvCPbaH-HTzZNPKHyPyuC_zWYplEUK_aoKzxB4iN-ggvzJKBNq_dHKzIyer4DfDPkB9qS3wXk" TargetMode="External"/><Relationship Id="rId120" Type="http://schemas.openxmlformats.org/officeDocument/2006/relationships/hyperlink" Target="mailto:ciber_recarga@hotmail.com" TargetMode="External"/><Relationship Id="rId125" Type="http://schemas.openxmlformats.org/officeDocument/2006/relationships/hyperlink" Target="mailto:fabiodoc28@hotmail.com" TargetMode="External"/><Relationship Id="rId141" Type="http://schemas.openxmlformats.org/officeDocument/2006/relationships/hyperlink" Target="mailto:alrodriguez723@gmail.com" TargetMode="External"/><Relationship Id="rId146" Type="http://schemas.openxmlformats.org/officeDocument/2006/relationships/hyperlink" Target="mailto:kmilo-014@gmail.com" TargetMode="External"/><Relationship Id="rId167" Type="http://schemas.openxmlformats.org/officeDocument/2006/relationships/hyperlink" Target="mailto:lauanver@gmail.com" TargetMode="External"/><Relationship Id="rId7" Type="http://schemas.openxmlformats.org/officeDocument/2006/relationships/hyperlink" Target="mailto:malkatorres2030@gmail.com" TargetMode="External"/><Relationship Id="rId71" Type="http://schemas.openxmlformats.org/officeDocument/2006/relationships/hyperlink" Target="https://www.contratos.gov.co/consultas/detalleProceso.do?numConstancia=21-4-11500882&amp;g-recaptcha-response=03AGdBq24FtwOZn7zehEwUtBWp9CrkuYqpf-HrhtxLNZA9CmLtm2-J1PLfZuIOrSnsNjlgkqhDc5gzbeJmfMhqkSag-bsGH1JyqUoKyTZsdaKA_IPlLyqF0pO0kQmFxDpQ29VBzMXj99BmikOqREn" TargetMode="External"/><Relationship Id="rId92" Type="http://schemas.openxmlformats.org/officeDocument/2006/relationships/hyperlink" Target="https://www.contratos.gov.co/consultas/detalleProceso.do?numConstancia=21-4-11558105&amp;g-recaptcha-response=03AGdBq27Eio7uJNraSnosIdM9LAKv_3bE6J1BKuPMoscXyungIFW6d9IN4jeWrmBH5t4KARAvJxfkZQXHeZCiVtMZg8oNkpEWv34f4psDHLcCroSOD4_d6EvvzqhrHlMc9EvQQKUdEf9XrwJkOwj" TargetMode="External"/><Relationship Id="rId162" Type="http://schemas.openxmlformats.org/officeDocument/2006/relationships/hyperlink" Target="mailto:omargor2549@gmail.com" TargetMode="External"/><Relationship Id="rId2" Type="http://schemas.openxmlformats.org/officeDocument/2006/relationships/hyperlink" Target="mailto:ljloraa@unal.edu.co" TargetMode="External"/><Relationship Id="rId29" Type="http://schemas.openxmlformats.org/officeDocument/2006/relationships/hyperlink" Target="mailto:magyon0217007@hotmail.com" TargetMode="External"/><Relationship Id="rId24" Type="http://schemas.openxmlformats.org/officeDocument/2006/relationships/hyperlink" Target="mailto:cesar.gonzalezvel@hotmail.com" TargetMode="External"/><Relationship Id="rId40" Type="http://schemas.openxmlformats.org/officeDocument/2006/relationships/hyperlink" Target="mailto:kmilo-014@gmail.com" TargetMode="External"/><Relationship Id="rId45" Type="http://schemas.openxmlformats.org/officeDocument/2006/relationships/hyperlink" Target="https://www.contratos.gov.co/consultas/detalleProceso.do?numConstancia=21-4-11498498&amp;g-recaptcha-response=03AGdBq25M00zhTQL1UYI32ShcuyBfR1eZsIDx14GTcTpt-CrZpwgLigLwwjtjOlK6Nla52TaC9BbVwBhoxXXj_wfWdC4E1tueq01due8ueyHHLrV0EBLeH0QdEwUW_2vnXGsKVrejNn6ut3UaCdR" TargetMode="External"/><Relationship Id="rId66" Type="http://schemas.openxmlformats.org/officeDocument/2006/relationships/hyperlink" Target="https://www.contratos.gov.co/consultas/detalleProceso.do?numConstancia=21-4-11504519&amp;g-recaptcha-response=03AGdBq26C-pJFwyXcB_fulMxAk1Y2LWi_Ddl-dYktYc1L-Qdq3VFtYKrUMBL5PGCyDsnKBmDPKb7vLp_L79cgrJvv0S5I9hQJjuV3sYzzw6AqB9I-kM8gMYBYegKKGOlwIL46O69L5lqYSb_Q3_T" TargetMode="External"/><Relationship Id="rId87" Type="http://schemas.openxmlformats.org/officeDocument/2006/relationships/hyperlink" Target="https://www.contratos.gov.co/consultas/detalleProceso.do?numConstancia=21-4-11503600&amp;g-recaptcha-response=03AGdBq27D6cDQbK17ErOHEi50TT12hUo8LsEP1huqIIT_JoM_ywomtuQOLAiwfl-m3rF7FANmw4CCM_MJrbfO4DxfAj1ud1vwcFuN29JsBFAqRavL6zUityg8A61R1FlCacfQP0NuiCMqbnY2c57" TargetMode="External"/><Relationship Id="rId110" Type="http://schemas.openxmlformats.org/officeDocument/2006/relationships/hyperlink" Target="mailto:gerencia@nexatrol.com" TargetMode="External"/><Relationship Id="rId115" Type="http://schemas.openxmlformats.org/officeDocument/2006/relationships/hyperlink" Target="https://www.contratos.gov.co/consultas/detalleProceso.do?numConstancia=21-4-11664582&amp;g-recaptcha-response=03AGdBq24jKKYDbc2c9Q0UhJUf0MI3jQoWpT_JCPtKVYSFjDz2VHuo3OcGb6WwlA26SnpxZNj8Co7Io6KIjEhf1xAbGjd0e5ZnaCEoIKrgPNFx5mf9hMfQuOBkuw3qwHwti1vhLF17gEjWAFNz-UHJ6Cr8Hhc8eEf_BAkGsUXo2UTWjCD0K3DagAs4lxJ7EtUDj0ac0qJzhj4BzYq1Hq6vsjg_JR0wfmqH71MWFHD96YfmLzV3nL4cFs5jHGvbyktoLDxJJ8FPIeig-9htaJIfp2GSMxfFJrjWEpjRiZZOMayhsojBjFS7J57i49JfpJUijGuraIbn1QV4b9X0gFxNfLoCQUhy8G86Jmot7lWSm-o7eVczk_IhyaLPOeaf3EgfSHHfLOCG2PvCJJDCuCJlL-wgtzjnkFB80y1DAOQTf870ztMKPtiqmIBKYR2T8U3kfHTH4bCpbvWjwwleTU1PmKHtdxzflM3xIMVHC_Zv3BBXtQrPs9FO6jI" TargetMode="External"/><Relationship Id="rId131" Type="http://schemas.openxmlformats.org/officeDocument/2006/relationships/hyperlink" Target="mailto:panita_110@hotmail.com" TargetMode="External"/><Relationship Id="rId136" Type="http://schemas.openxmlformats.org/officeDocument/2006/relationships/hyperlink" Target="mailto:sanlimalu75@hotmail.com" TargetMode="External"/><Relationship Id="rId157" Type="http://schemas.openxmlformats.org/officeDocument/2006/relationships/hyperlink" Target="mailto:cdaestacion@hotmail.com" TargetMode="External"/><Relationship Id="rId61" Type="http://schemas.openxmlformats.org/officeDocument/2006/relationships/hyperlink" Target="https://www.contratos.gov.co/consultas/detalleProceso.do?numConstancia=21-4-11499857&amp;g-recaptcha-response=03AGdBq25QlMEd69kvL4rDBvl0QB5W2XTFxGoYM40zaumlH_J_nEeDAwcWt7BjWKU2VGvcQ08ANQ9IQw2sJDy1PtbhRymhuh_s_nKmC-Q-8Pr-utE7ll1oIUkSm6zTPhouS92_nJYAb_iUxswtATz" TargetMode="External"/><Relationship Id="rId82" Type="http://schemas.openxmlformats.org/officeDocument/2006/relationships/hyperlink" Target="https://www.contratos.gov.co/consultas/detalleProceso.do?numConstancia=21-4-11505232&amp;g-recaptcha-response=03AGdBq26s9kmDsDyt8UZGZCDX5PXK73pwfIc01ZgE5gmgEPIVYSYsXbFIl_lz_V7bZr9M9JdC_vb_0v8DGiVtnZZTXnOQwfbBzzBf3BE4jgUbfuRpZkd3__IRi_MjXQshTdTSiTl3KMbG0nRMbTo" TargetMode="External"/><Relationship Id="rId152" Type="http://schemas.openxmlformats.org/officeDocument/2006/relationships/hyperlink" Target="mailto:derly0823aya@gmail.com" TargetMode="External"/><Relationship Id="rId19" Type="http://schemas.openxmlformats.org/officeDocument/2006/relationships/hyperlink" Target="mailto:panita_110@hotmail.com" TargetMode="External"/><Relationship Id="rId14" Type="http://schemas.openxmlformats.org/officeDocument/2006/relationships/hyperlink" Target="mailto:ofis.balsa08@hotmail.com" TargetMode="External"/><Relationship Id="rId30" Type="http://schemas.openxmlformats.org/officeDocument/2006/relationships/hyperlink" Target="mailto:duma1612@hotmail.com" TargetMode="External"/><Relationship Id="rId35" Type="http://schemas.openxmlformats.org/officeDocument/2006/relationships/hyperlink" Target="mailto:contabilidad@laboratoriocolcan.com" TargetMode="External"/><Relationship Id="rId56" Type="http://schemas.openxmlformats.org/officeDocument/2006/relationships/hyperlink" Target="https://www.contratos.gov.co/consultas/detalleProceso.do?numConstancia=21-4-11499105&amp;g-recaptcha-response=03AGdBq24N1DZ4eQ5Oxj_lSiGeuUeXb6rbDKph72ZF_qMcf79bqzyJqwvhsl5GNkZLDhGlhibSmjaVB0lLDEMVXD8WrXKDHg75BEM5g5erDNR7Sgr_1W8RBRO8Ll_o1v5gVI4LhFRPsE9T87Y8yhG" TargetMode="External"/><Relationship Id="rId77" Type="http://schemas.openxmlformats.org/officeDocument/2006/relationships/hyperlink" Target="https://www.contratos.gov.co/consultas/detalleProceso.do?numConstancia=21-4-11501364&amp;g-recaptcha-response=03AGdBq27fAo_kEzXEMKtnjXC5FN8YxUAND1uinkQGskzEShecZleLwey6frgQLwZSFP7dCK1hqyYt3ppofsOqeG2yVzQEKpzTw1e8FbP0im9JRgeY29s3X91xz0iO6LObFTuaf_3zT53u5PkiG3W" TargetMode="External"/><Relationship Id="rId100" Type="http://schemas.openxmlformats.org/officeDocument/2006/relationships/hyperlink" Target="mailto:claudiamip0306@gmail.com" TargetMode="External"/><Relationship Id="rId105" Type="http://schemas.openxmlformats.org/officeDocument/2006/relationships/hyperlink" Target="https://www.contratos.gov.co/consultas/detalleProceso.do?numConstancia=21-4-11621651&amp;g-recaptcha-response=03AGdBq264vhlVOJQMBTuvoYlujzTMjSiagqCOE57pzqLlZIy3diYSwCSXWKuDGkoeufGqMtR2dgRZfNDGS5scfqBKCwD-vl5wXRbVv2vNH2ccCuk3mbNuno4Ndgny3KFjkZWWantgDxoL4W8RNaGZl26hNQ4TGD-nwJEfusDXm4rK3Pzv1hHmeY29flVNJuhD22FiQyBqHzh0q9vXtfH1KR12t_kkfJblujlhFsPN_PCSlBhJgBDiM1WrWzxNYW2vKyvQ7jhiiKtzUSE8k4WLI51Al6USs0dOyrtQk9M3gp08qiehuLk61ZqCPBOIAfAW-6F6orHNM-b4tKI9FpJFnL5PaT51MIchCKBcluxTZXtZ59T0WWCxLsK7EOlrNGRCHRJJhbVQ_TViE3XZ9jNBf37oP_83qHuAPJYhx_ynG8k0jhGtWqz-XAJ_hEstdN_NoU03QvSvjuLqO13e02DhoblzQCAneFDhiZYsiSYl0JJPv5LiSOGjT5o" TargetMode="External"/><Relationship Id="rId126" Type="http://schemas.openxmlformats.org/officeDocument/2006/relationships/hyperlink" Target="mailto:cartera@sanatorioaguadedios.gov.co" TargetMode="External"/><Relationship Id="rId147" Type="http://schemas.openxmlformats.org/officeDocument/2006/relationships/hyperlink" Target="mailto:natik0712@gmail.com" TargetMode="External"/><Relationship Id="rId168" Type="http://schemas.openxmlformats.org/officeDocument/2006/relationships/hyperlink" Target="mailto:sandriz0206@hotmail.com" TargetMode="External"/><Relationship Id="rId8" Type="http://schemas.openxmlformats.org/officeDocument/2006/relationships/hyperlink" Target="mailto:kaperu21@hotmail.com" TargetMode="External"/><Relationship Id="rId51" Type="http://schemas.openxmlformats.org/officeDocument/2006/relationships/hyperlink" Target="https://www.contratos.gov.co/consultas/detalleProceso.do?numConstancia=21-4-11499237&amp;g-recaptcha-response=03AGdBq27dekGUkSAMV6QNTHhJaCz8H5tPEUxC_JCIBZNXdkfDMDtiCAvuriOUzUJ-IjwX3vuvUQV-wAN-IQESMpswSN2s-EYjP7SCbEnh4pEX5ONrtd10yytFfnhoTFE6hjCtDLe600tMcSmhl7N" TargetMode="External"/><Relationship Id="rId72" Type="http://schemas.openxmlformats.org/officeDocument/2006/relationships/hyperlink" Target="https://www.contratos.gov.co/consultas/detalleProceso.do?numConstancia=21-4-11500949&amp;g-recaptcha-response=03AGdBq27UaN3hX-B9cKudANXEtMk0b5Snr5HHIuYZDEq6c-Q8Dp5dmKpy9UhBzKSsgjILab6iF1pNdDFfY7TX2VRLjgihC_Go_2IZmUl0NDEcmTohgyMtvb_1SDwmE8gM0lSI2x5KagWdWmaBC4y" TargetMode="External"/><Relationship Id="rId93" Type="http://schemas.openxmlformats.org/officeDocument/2006/relationships/hyperlink" Target="mailto:dussancamilo@yahoo.com" TargetMode="External"/><Relationship Id="rId98" Type="http://schemas.openxmlformats.org/officeDocument/2006/relationships/hyperlink" Target="mailto:magyon0217007@hotmail.com" TargetMode="External"/><Relationship Id="rId121" Type="http://schemas.openxmlformats.org/officeDocument/2006/relationships/hyperlink" Target="mailto:marioenovoa@hotmail.com" TargetMode="External"/><Relationship Id="rId142" Type="http://schemas.openxmlformats.org/officeDocument/2006/relationships/hyperlink" Target="mailto:mariluzocampobohorquez@gmail.com" TargetMode="External"/><Relationship Id="rId163" Type="http://schemas.openxmlformats.org/officeDocument/2006/relationships/hyperlink" Target="mailto:fernandaruiz9711@hotmail.com" TargetMode="External"/><Relationship Id="rId3" Type="http://schemas.openxmlformats.org/officeDocument/2006/relationships/hyperlink" Target="mailto:jupgutierrezopr@unal.edu.co" TargetMode="External"/><Relationship Id="rId25" Type="http://schemas.openxmlformats.org/officeDocument/2006/relationships/hyperlink" Target="mailto:natik0712@gmail.com" TargetMode="External"/><Relationship Id="rId46" Type="http://schemas.openxmlformats.org/officeDocument/2006/relationships/hyperlink" Target="https://www.contratos.gov.co/consultas/detalleProceso.do?numConstancia=21-4-11498706&amp;g-recaptcha-response=03AGdBq26X9lcQOc9I7MG5byEXarCKU8xOCr1x7wSh2dNlzixyCymwvfTkPYrIlCAL6VHzK4RgSrCJ3-TbHZaX8u9-Z-0RFlnhFKkYY8LbHTV4bX9iWkWUTP8RJKseOulEz7GuPYMYON_IRf0AtVb" TargetMode="External"/><Relationship Id="rId67" Type="http://schemas.openxmlformats.org/officeDocument/2006/relationships/hyperlink" Target="https://www.contratos.gov.co/consultas/detalleProceso.do?numConstancia=21-4-11504728&amp;g-recaptcha-response=03AGdBq27TvJZIPZ-sQk4stU9fHs2aUNA14H1ZDttNdvaIxYNQEiQymbZ7OanwBXJLz_rqMOZTxXm70ZTpI8RmLq0KTGGwv6kU6uv1qbNz5lMJEnVSVBshXjIbOxv5qXVvPDI-4_NQnIh_IejeQk-" TargetMode="External"/><Relationship Id="rId116" Type="http://schemas.openxmlformats.org/officeDocument/2006/relationships/hyperlink" Target="https://www.contratos.gov.co/consultas/detalleProceso.do?numConstancia=21-4-11699369&amp;g-recaptcha-response=03AGdBq26bmwSFiUEVwiQd4ytptkzBGJn9nBr8ayGHa9GwF8BY2-9Xt0OzVUqPDvcXj5FjEot3S5oPkcjgCijQfmSKSMmx7yZVxUA7Yw5ab6uPDbSNMgr-T7KpE2J88ag9_oX5xWgJ-k2L3qe2d4QJhM_CcW1HQNcqBvQbhmQw0vyKtBM8CvrSyY2bRFowsBsbm6r6tuEoaS-d5DAH6HYeYEXx7B8Did83kXxps0bGq4VN3VvsB7pAaO3rxijfdSC_jpIo2cvN1OzXaynbo09mmEWfAcKaayKzdvqmhg8btokxbm2FUE02pFN3pQ1WDJtUKA0Uj8FjcewaQKifb8Lrq8-HaxrshmHoMl3ghPhO5T_fbrZq2X_8lFPVAqkBkJ6kjFf77CMX6oama3udJmXOs6YbVtQRcy8KI321OwkbqHgLexwKtFCghpCAal_IRtTubd_O9g-Tw-_PysCMAWrhf4t6nodTYhWAAf_kGtyCSzyRzGcGwbGukaQ" TargetMode="External"/><Relationship Id="rId137" Type="http://schemas.openxmlformats.org/officeDocument/2006/relationships/hyperlink" Target="mailto:jcsg@misena.edu.co" TargetMode="External"/><Relationship Id="rId158" Type="http://schemas.openxmlformats.org/officeDocument/2006/relationships/hyperlink" Target="mailto:J.gil@itms.com.co" TargetMode="External"/><Relationship Id="rId20" Type="http://schemas.openxmlformats.org/officeDocument/2006/relationships/hyperlink" Target="mailto:brallan_69@hotmail.com" TargetMode="External"/><Relationship Id="rId41" Type="http://schemas.openxmlformats.org/officeDocument/2006/relationships/hyperlink" Target="mailto:albertofernandez6@gmail.com" TargetMode="External"/><Relationship Id="rId62" Type="http://schemas.openxmlformats.org/officeDocument/2006/relationships/hyperlink" Target="https://www.contratos.gov.co/consultas/detalleProceso.do?numConstancia=21-4-11500024&amp;g-recaptcha-response=03AGdBq27gdZupifUJ7dLFqFTjXnhaJ8wQr4723cL_y8nWqo6MhqppIZsk1YW3J3OdDjQ8CHN6hkitbDh2915R8BV2Vnfar18jRy55uKq-yU-yEkUb6FlcivQ8vYKBvw9ICCMn3FJ6GBULaLQW4BV" TargetMode="External"/><Relationship Id="rId83" Type="http://schemas.openxmlformats.org/officeDocument/2006/relationships/hyperlink" Target="https://www.contratos.gov.co/consultas/detalleProceso.do?numConstancia=21-4-11505299&amp;g-recaptcha-response=03AGdBq26np-xjiTedHj3BMwbSTsED0dDMsNzbhpb80FjGeUVzpG_haBUI_-oho1JYeL8scQbR0-zcze5oBsudqVoO4ieG8RH8t05C0Q0IvEswcodiYyd3Knhi8gGYFaTdbVFtHV4T00aBqDh63r4" TargetMode="External"/><Relationship Id="rId88" Type="http://schemas.openxmlformats.org/officeDocument/2006/relationships/hyperlink" Target="https://www.contratos.gov.co/consultas/detalleProceso.do?numConstancia=21-4-11505553&amp;g-recaptcha-response=03AGdBq25mvWWBrHyZrQnkx6ymFlbbFW9SuRXlXikndUcJMb-xOrRPitjPP8FHB_cDbmE03bcFUj0nxRMN0HEuY1dln0rh2O7v5COLKCR7cWlSlm8G8jJIiz9aQIAqnQ5wzvx-N5KspcvKiI-1RPZ" TargetMode="External"/><Relationship Id="rId111" Type="http://schemas.openxmlformats.org/officeDocument/2006/relationships/hyperlink" Target="mailto:nebutec@hotmail.com" TargetMode="External"/><Relationship Id="rId132" Type="http://schemas.openxmlformats.org/officeDocument/2006/relationships/hyperlink" Target="mailto:leidyclavijo@usantotomas.edu.co" TargetMode="External"/><Relationship Id="rId153" Type="http://schemas.openxmlformats.org/officeDocument/2006/relationships/hyperlink" Target="mailto:yenybetancourt@hot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51081"/>
  <sheetViews>
    <sheetView topLeftCell="C1" zoomScale="110" zoomScaleNormal="110" workbookViewId="0">
      <pane ySplit="4" topLeftCell="A156" activePane="bottomLeft" state="frozen"/>
      <selection pane="bottomLeft" activeCell="K154" sqref="K154"/>
    </sheetView>
  </sheetViews>
  <sheetFormatPr baseColWidth="10" defaultColWidth="9.28515625" defaultRowHeight="15" x14ac:dyDescent="0.25"/>
  <cols>
    <col min="1" max="1" width="9.28515625" style="1"/>
    <col min="2" max="2" width="28.28515625" style="6" customWidth="1"/>
    <col min="3" max="3" width="15.28515625" style="1" customWidth="1"/>
    <col min="4" max="4" width="26.5703125" style="1" customWidth="1"/>
    <col min="5" max="5" width="12.85546875" style="1" customWidth="1"/>
    <col min="6" max="7" width="11.140625" style="1" customWidth="1"/>
    <col min="8" max="8" width="13.28515625" style="2" customWidth="1"/>
    <col min="9" max="9" width="14.42578125" style="3" customWidth="1"/>
    <col min="10" max="10" width="9" style="415" customWidth="1"/>
    <col min="11" max="11" width="39.42578125" style="11" customWidth="1"/>
    <col min="12" max="13" width="17.7109375" style="1" customWidth="1"/>
    <col min="14" max="14" width="10.42578125" style="1" customWidth="1"/>
    <col min="15" max="15" width="60.5703125" style="6" customWidth="1"/>
    <col min="16" max="16" width="18.28515625" style="146" customWidth="1"/>
    <col min="17" max="17" width="17.5703125" style="7" customWidth="1"/>
    <col min="18" max="18" width="14.5703125" style="8" customWidth="1"/>
    <col min="19" max="19" width="17.28515625" style="8" customWidth="1"/>
    <col min="20" max="20" width="14.42578125" style="8" customWidth="1"/>
    <col min="21" max="21" width="21.7109375" style="9" customWidth="1"/>
    <col min="22" max="22" width="22.7109375" style="9" customWidth="1"/>
    <col min="23" max="24" width="13.7109375" style="1" customWidth="1"/>
    <col min="25" max="25" width="17.28515625" style="1" customWidth="1"/>
    <col min="26" max="26" width="15.7109375" style="6" customWidth="1"/>
    <col min="27" max="27" width="7.5703125" style="2" customWidth="1"/>
    <col min="28" max="28" width="13.28515625" style="1" customWidth="1"/>
    <col min="29" max="29" width="15.28515625" style="8" customWidth="1"/>
    <col min="30" max="30" width="18" style="10" customWidth="1"/>
    <col min="31" max="31" width="12.42578125" style="1" customWidth="1"/>
    <col min="32" max="32" width="52.7109375" style="11" customWidth="1"/>
    <col min="33" max="33" width="28.7109375" style="1" customWidth="1"/>
    <col min="34" max="34" width="22" style="1" customWidth="1"/>
    <col min="35" max="35" width="42.42578125" style="1" customWidth="1"/>
    <col min="36" max="16384" width="9.28515625" style="1"/>
  </cols>
  <sheetData>
    <row r="1" spans="1:33" x14ac:dyDescent="0.25">
      <c r="K1" s="4" t="s">
        <v>651</v>
      </c>
      <c r="L1" s="5"/>
      <c r="M1" s="5"/>
    </row>
    <row r="2" spans="1:33" ht="16.149999999999999" customHeight="1" x14ac:dyDescent="0.25"/>
    <row r="3" spans="1:33" ht="16.899999999999999" customHeight="1" x14ac:dyDescent="0.25"/>
    <row r="4" spans="1:33" ht="72.75" customHeight="1" x14ac:dyDescent="0.25">
      <c r="A4" s="12" t="s">
        <v>953</v>
      </c>
      <c r="B4" s="12" t="s">
        <v>891</v>
      </c>
      <c r="C4" s="12" t="s">
        <v>892</v>
      </c>
      <c r="D4" s="12" t="s">
        <v>893</v>
      </c>
      <c r="E4" s="12" t="s">
        <v>894</v>
      </c>
      <c r="F4" s="12" t="s">
        <v>547</v>
      </c>
      <c r="G4" s="12" t="s">
        <v>1026</v>
      </c>
      <c r="H4" s="12" t="s">
        <v>0</v>
      </c>
      <c r="I4" s="13" t="s">
        <v>1</v>
      </c>
      <c r="J4" s="13" t="s">
        <v>1272</v>
      </c>
      <c r="K4" s="14" t="s">
        <v>7</v>
      </c>
      <c r="L4" s="12" t="s">
        <v>4</v>
      </c>
      <c r="M4" s="12" t="s">
        <v>5</v>
      </c>
      <c r="N4" s="12" t="s">
        <v>6</v>
      </c>
      <c r="O4" s="12" t="s">
        <v>2</v>
      </c>
      <c r="P4" s="15" t="s">
        <v>484</v>
      </c>
      <c r="Q4" s="15" t="s">
        <v>3</v>
      </c>
      <c r="R4" s="12" t="s">
        <v>11</v>
      </c>
      <c r="S4" s="12" t="s">
        <v>12</v>
      </c>
      <c r="T4" s="12" t="s">
        <v>10</v>
      </c>
      <c r="U4" s="13" t="s">
        <v>13</v>
      </c>
      <c r="V4" s="13" t="s">
        <v>14</v>
      </c>
      <c r="W4" s="12" t="s">
        <v>469</v>
      </c>
      <c r="X4" s="12" t="s">
        <v>470</v>
      </c>
      <c r="Y4" s="12" t="s">
        <v>15</v>
      </c>
      <c r="Z4" s="12" t="s">
        <v>16</v>
      </c>
      <c r="AA4" s="12" t="s">
        <v>38</v>
      </c>
      <c r="AB4" s="12" t="s">
        <v>39</v>
      </c>
      <c r="AC4" s="12" t="s">
        <v>379</v>
      </c>
      <c r="AD4" s="12" t="s">
        <v>455</v>
      </c>
      <c r="AE4" s="12" t="s">
        <v>8</v>
      </c>
      <c r="AF4" s="16" t="s">
        <v>9</v>
      </c>
      <c r="AG4" s="157" t="s">
        <v>625</v>
      </c>
    </row>
    <row r="5" spans="1:33" s="31" customFormat="1" ht="45" customHeight="1" x14ac:dyDescent="0.25">
      <c r="A5" s="252" t="s">
        <v>953</v>
      </c>
      <c r="B5" s="35" t="s">
        <v>983</v>
      </c>
      <c r="C5" s="27">
        <v>3003821950</v>
      </c>
      <c r="D5" s="243" t="s">
        <v>984</v>
      </c>
      <c r="E5" s="79">
        <v>21463</v>
      </c>
      <c r="F5" s="17">
        <v>1</v>
      </c>
      <c r="G5" s="17">
        <v>56</v>
      </c>
      <c r="H5" s="18" t="s">
        <v>40</v>
      </c>
      <c r="I5" s="19">
        <v>43831</v>
      </c>
      <c r="J5" s="18">
        <v>1</v>
      </c>
      <c r="K5" s="20" t="s">
        <v>204</v>
      </c>
      <c r="L5" s="21">
        <v>19352001</v>
      </c>
      <c r="M5" s="21"/>
      <c r="N5" s="21" t="s">
        <v>34</v>
      </c>
      <c r="O5" s="22" t="s">
        <v>159</v>
      </c>
      <c r="P5" s="23">
        <v>9000000</v>
      </c>
      <c r="Q5" s="24">
        <v>9000000</v>
      </c>
      <c r="R5" s="21">
        <v>0</v>
      </c>
      <c r="S5" s="21">
        <v>0</v>
      </c>
      <c r="T5" s="21">
        <v>30</v>
      </c>
      <c r="U5" s="25">
        <v>43831</v>
      </c>
      <c r="V5" s="25">
        <v>43861</v>
      </c>
      <c r="W5" s="21">
        <v>0</v>
      </c>
      <c r="X5" s="21"/>
      <c r="Y5" s="26" t="s">
        <v>17</v>
      </c>
      <c r="Z5" s="22"/>
      <c r="AA5" s="27" t="s">
        <v>338</v>
      </c>
      <c r="AB5" s="28">
        <v>43831</v>
      </c>
      <c r="AC5" s="29">
        <v>9000000</v>
      </c>
      <c r="AD5" s="30"/>
      <c r="AE5" s="21">
        <v>52220600</v>
      </c>
      <c r="AF5" s="20" t="s">
        <v>307</v>
      </c>
      <c r="AG5" s="158" t="s">
        <v>626</v>
      </c>
    </row>
    <row r="6" spans="1:33" s="31" customFormat="1" ht="45" customHeight="1" x14ac:dyDescent="0.25">
      <c r="B6" s="35"/>
      <c r="C6" s="27"/>
      <c r="D6" s="27"/>
      <c r="E6" s="27"/>
      <c r="F6" s="17">
        <v>1</v>
      </c>
      <c r="G6" s="17">
        <v>70</v>
      </c>
      <c r="H6" s="18" t="s">
        <v>41</v>
      </c>
      <c r="I6" s="19">
        <v>43831</v>
      </c>
      <c r="J6" s="18">
        <v>1</v>
      </c>
      <c r="K6" s="20" t="s">
        <v>205</v>
      </c>
      <c r="L6" s="21">
        <v>1022365127</v>
      </c>
      <c r="M6" s="21"/>
      <c r="N6" s="21" t="s">
        <v>30</v>
      </c>
      <c r="O6" s="22" t="s">
        <v>159</v>
      </c>
      <c r="P6" s="23">
        <v>9000000</v>
      </c>
      <c r="Q6" s="24">
        <v>9000000</v>
      </c>
      <c r="R6" s="32">
        <v>0</v>
      </c>
      <c r="S6" s="32">
        <v>0</v>
      </c>
      <c r="T6" s="32">
        <v>30</v>
      </c>
      <c r="U6" s="25">
        <v>43831</v>
      </c>
      <c r="V6" s="25">
        <v>43861</v>
      </c>
      <c r="W6" s="21">
        <v>0</v>
      </c>
      <c r="X6" s="21"/>
      <c r="Y6" s="26"/>
      <c r="Z6" s="22"/>
      <c r="AA6" s="27" t="s">
        <v>338</v>
      </c>
      <c r="AB6" s="28">
        <v>43831</v>
      </c>
      <c r="AC6" s="29">
        <v>9000000</v>
      </c>
      <c r="AD6" s="30"/>
      <c r="AE6" s="21">
        <v>52220600</v>
      </c>
      <c r="AF6" s="20" t="s">
        <v>307</v>
      </c>
      <c r="AG6" s="158" t="s">
        <v>627</v>
      </c>
    </row>
    <row r="7" spans="1:33" s="31" customFormat="1" ht="45" customHeight="1" x14ac:dyDescent="0.25">
      <c r="B7" s="35"/>
      <c r="C7" s="27"/>
      <c r="D7" s="27"/>
      <c r="E7" s="27"/>
      <c r="F7" s="17">
        <v>1</v>
      </c>
      <c r="G7" s="17">
        <v>62</v>
      </c>
      <c r="H7" s="18" t="s">
        <v>42</v>
      </c>
      <c r="I7" s="19">
        <v>43831</v>
      </c>
      <c r="J7" s="18">
        <v>1</v>
      </c>
      <c r="K7" s="20" t="s">
        <v>206</v>
      </c>
      <c r="L7" s="21">
        <v>12131488</v>
      </c>
      <c r="M7" s="21"/>
      <c r="N7" s="21" t="s">
        <v>33</v>
      </c>
      <c r="O7" s="22" t="s">
        <v>159</v>
      </c>
      <c r="P7" s="23">
        <v>9000000</v>
      </c>
      <c r="Q7" s="24">
        <v>9000000</v>
      </c>
      <c r="R7" s="21">
        <v>0</v>
      </c>
      <c r="S7" s="21">
        <v>0</v>
      </c>
      <c r="T7" s="21">
        <v>30</v>
      </c>
      <c r="U7" s="25">
        <v>43831</v>
      </c>
      <c r="V7" s="25">
        <v>43861</v>
      </c>
      <c r="W7" s="21">
        <v>0</v>
      </c>
      <c r="X7" s="21"/>
      <c r="Y7" s="26"/>
      <c r="Z7" s="22"/>
      <c r="AA7" s="27" t="s">
        <v>338</v>
      </c>
      <c r="AB7" s="28">
        <v>43831</v>
      </c>
      <c r="AC7" s="29">
        <v>9000000</v>
      </c>
      <c r="AD7" s="30"/>
      <c r="AE7" s="21">
        <v>52220600</v>
      </c>
      <c r="AF7" s="20" t="s">
        <v>307</v>
      </c>
      <c r="AG7" s="158" t="s">
        <v>628</v>
      </c>
    </row>
    <row r="8" spans="1:33" s="31" customFormat="1" ht="45" customHeight="1" x14ac:dyDescent="0.25">
      <c r="B8" s="35"/>
      <c r="C8" s="27"/>
      <c r="D8" s="27"/>
      <c r="E8" s="27"/>
      <c r="F8" s="17">
        <v>1</v>
      </c>
      <c r="G8" s="17">
        <v>66</v>
      </c>
      <c r="H8" s="18" t="s">
        <v>43</v>
      </c>
      <c r="I8" s="19">
        <v>43831</v>
      </c>
      <c r="J8" s="18">
        <v>2</v>
      </c>
      <c r="K8" s="420" t="s">
        <v>207</v>
      </c>
      <c r="L8" s="21">
        <v>47442308</v>
      </c>
      <c r="M8" s="21"/>
      <c r="N8" s="21" t="s">
        <v>18</v>
      </c>
      <c r="O8" s="22" t="s">
        <v>160</v>
      </c>
      <c r="P8" s="23">
        <v>2700000</v>
      </c>
      <c r="Q8" s="24">
        <v>2700000</v>
      </c>
      <c r="R8" s="21">
        <v>0</v>
      </c>
      <c r="S8" s="21">
        <v>0</v>
      </c>
      <c r="T8" s="21">
        <v>30</v>
      </c>
      <c r="U8" s="25">
        <v>43831</v>
      </c>
      <c r="V8" s="25">
        <v>43861</v>
      </c>
      <c r="W8" s="21">
        <v>0</v>
      </c>
      <c r="X8" s="21"/>
      <c r="Y8" s="26"/>
      <c r="Z8" s="22"/>
      <c r="AA8" s="27" t="s">
        <v>339</v>
      </c>
      <c r="AB8" s="28">
        <v>43831</v>
      </c>
      <c r="AC8" s="29">
        <v>2700000</v>
      </c>
      <c r="AD8" s="30"/>
      <c r="AE8" s="21">
        <v>39566900</v>
      </c>
      <c r="AF8" s="20" t="s">
        <v>318</v>
      </c>
      <c r="AG8" s="158" t="s">
        <v>629</v>
      </c>
    </row>
    <row r="9" spans="1:33" s="31" customFormat="1" ht="45" customHeight="1" x14ac:dyDescent="0.25">
      <c r="B9" s="35"/>
      <c r="C9" s="27"/>
      <c r="D9" s="27"/>
      <c r="E9" s="27"/>
      <c r="F9" s="17">
        <v>1</v>
      </c>
      <c r="G9" s="17">
        <v>61</v>
      </c>
      <c r="H9" s="18" t="s">
        <v>44</v>
      </c>
      <c r="I9" s="19">
        <v>43831</v>
      </c>
      <c r="J9" s="18">
        <v>2</v>
      </c>
      <c r="K9" s="20" t="s">
        <v>208</v>
      </c>
      <c r="L9" s="21">
        <v>41752358</v>
      </c>
      <c r="M9" s="21"/>
      <c r="N9" s="21" t="s">
        <v>34</v>
      </c>
      <c r="O9" s="22" t="s">
        <v>160</v>
      </c>
      <c r="P9" s="23">
        <v>2700000</v>
      </c>
      <c r="Q9" s="24">
        <v>2700000</v>
      </c>
      <c r="R9" s="21">
        <v>0</v>
      </c>
      <c r="S9" s="21">
        <v>0</v>
      </c>
      <c r="T9" s="21">
        <v>30</v>
      </c>
      <c r="U9" s="25">
        <v>43831</v>
      </c>
      <c r="V9" s="25">
        <v>43861</v>
      </c>
      <c r="W9" s="21">
        <v>0</v>
      </c>
      <c r="X9" s="21"/>
      <c r="Y9" s="26"/>
      <c r="Z9" s="22"/>
      <c r="AA9" s="27" t="s">
        <v>339</v>
      </c>
      <c r="AB9" s="28">
        <v>43831</v>
      </c>
      <c r="AC9" s="29">
        <v>2700000</v>
      </c>
      <c r="AD9" s="30"/>
      <c r="AE9" s="21">
        <v>39566900</v>
      </c>
      <c r="AF9" s="20" t="s">
        <v>318</v>
      </c>
      <c r="AG9" s="158" t="s">
        <v>630</v>
      </c>
    </row>
    <row r="10" spans="1:33" s="31" customFormat="1" ht="45" customHeight="1" x14ac:dyDescent="0.25">
      <c r="B10" s="35"/>
      <c r="C10" s="27"/>
      <c r="D10" s="27"/>
      <c r="E10" s="27"/>
      <c r="F10" s="17">
        <v>1</v>
      </c>
      <c r="G10" s="17">
        <v>44</v>
      </c>
      <c r="H10" s="18" t="s">
        <v>45</v>
      </c>
      <c r="I10" s="19">
        <v>43831</v>
      </c>
      <c r="J10" s="18">
        <v>2</v>
      </c>
      <c r="K10" s="33" t="s">
        <v>209</v>
      </c>
      <c r="L10" s="21">
        <v>1020774730</v>
      </c>
      <c r="M10" s="21"/>
      <c r="N10" s="21" t="s">
        <v>27</v>
      </c>
      <c r="O10" s="22" t="s">
        <v>161</v>
      </c>
      <c r="P10" s="23">
        <v>1297900</v>
      </c>
      <c r="Q10" s="24">
        <v>1297900</v>
      </c>
      <c r="R10" s="21">
        <v>0</v>
      </c>
      <c r="S10" s="21">
        <v>0</v>
      </c>
      <c r="T10" s="21">
        <v>30</v>
      </c>
      <c r="U10" s="25">
        <v>43831</v>
      </c>
      <c r="V10" s="25">
        <v>43861</v>
      </c>
      <c r="W10" s="21">
        <v>0</v>
      </c>
      <c r="X10" s="21"/>
      <c r="Y10" s="26"/>
      <c r="Z10" s="22"/>
      <c r="AA10" s="27" t="s">
        <v>340</v>
      </c>
      <c r="AB10" s="28">
        <v>43831</v>
      </c>
      <c r="AC10" s="29">
        <v>1297900</v>
      </c>
      <c r="AD10" s="30"/>
      <c r="AE10" s="21">
        <v>66960061</v>
      </c>
      <c r="AF10" s="20" t="s">
        <v>308</v>
      </c>
      <c r="AG10" s="158" t="s">
        <v>631</v>
      </c>
    </row>
    <row r="11" spans="1:33" s="31" customFormat="1" ht="45" customHeight="1" x14ac:dyDescent="0.25">
      <c r="B11" s="35"/>
      <c r="C11" s="27"/>
      <c r="D11" s="27"/>
      <c r="E11" s="27"/>
      <c r="F11" s="17">
        <v>1</v>
      </c>
      <c r="G11" s="17">
        <v>43</v>
      </c>
      <c r="H11" s="18" t="s">
        <v>46</v>
      </c>
      <c r="I11" s="19">
        <v>43831</v>
      </c>
      <c r="J11" s="18">
        <v>2</v>
      </c>
      <c r="K11" s="20" t="s">
        <v>210</v>
      </c>
      <c r="L11" s="21">
        <v>1071986953</v>
      </c>
      <c r="M11" s="21"/>
      <c r="N11" s="21" t="s">
        <v>30</v>
      </c>
      <c r="O11" s="22" t="s">
        <v>161</v>
      </c>
      <c r="P11" s="23">
        <v>1297900</v>
      </c>
      <c r="Q11" s="24">
        <v>1297900</v>
      </c>
      <c r="R11" s="21">
        <v>0</v>
      </c>
      <c r="S11" s="21">
        <v>0</v>
      </c>
      <c r="T11" s="21">
        <v>30</v>
      </c>
      <c r="U11" s="25">
        <v>43831</v>
      </c>
      <c r="V11" s="25">
        <v>43861</v>
      </c>
      <c r="W11" s="21">
        <v>0</v>
      </c>
      <c r="X11" s="21"/>
      <c r="Y11" s="26"/>
      <c r="Z11" s="22"/>
      <c r="AA11" s="27" t="s">
        <v>340</v>
      </c>
      <c r="AB11" s="28">
        <v>43831</v>
      </c>
      <c r="AC11" s="29">
        <v>1297900</v>
      </c>
      <c r="AD11" s="30"/>
      <c r="AE11" s="21">
        <v>66960061</v>
      </c>
      <c r="AF11" s="20" t="s">
        <v>308</v>
      </c>
      <c r="AG11" s="158" t="s">
        <v>632</v>
      </c>
    </row>
    <row r="12" spans="1:33" s="31" customFormat="1" ht="45" customHeight="1" x14ac:dyDescent="0.25">
      <c r="B12" s="35"/>
      <c r="C12" s="27"/>
      <c r="D12" s="27"/>
      <c r="E12" s="27"/>
      <c r="F12" s="17">
        <v>1</v>
      </c>
      <c r="G12" s="17">
        <v>42</v>
      </c>
      <c r="H12" s="18" t="s">
        <v>47</v>
      </c>
      <c r="I12" s="19">
        <v>43831</v>
      </c>
      <c r="J12" s="18">
        <v>2</v>
      </c>
      <c r="K12" s="20" t="s">
        <v>211</v>
      </c>
      <c r="L12" s="21">
        <v>1070612931</v>
      </c>
      <c r="M12" s="21"/>
      <c r="N12" s="21" t="s">
        <v>30</v>
      </c>
      <c r="O12" s="22" t="s">
        <v>161</v>
      </c>
      <c r="P12" s="23">
        <v>1297900</v>
      </c>
      <c r="Q12" s="24">
        <v>1297900</v>
      </c>
      <c r="R12" s="21">
        <v>0</v>
      </c>
      <c r="S12" s="21">
        <v>0</v>
      </c>
      <c r="T12" s="21">
        <v>30</v>
      </c>
      <c r="U12" s="25">
        <v>43831</v>
      </c>
      <c r="V12" s="25">
        <v>43861</v>
      </c>
      <c r="W12" s="21">
        <v>0</v>
      </c>
      <c r="X12" s="21"/>
      <c r="Y12" s="26"/>
      <c r="Z12" s="22"/>
      <c r="AA12" s="27" t="s">
        <v>340</v>
      </c>
      <c r="AB12" s="28">
        <v>43831</v>
      </c>
      <c r="AC12" s="29">
        <v>1297900</v>
      </c>
      <c r="AD12" s="30"/>
      <c r="AE12" s="21">
        <v>66960061</v>
      </c>
      <c r="AF12" s="20" t="s">
        <v>308</v>
      </c>
      <c r="AG12" s="158" t="s">
        <v>633</v>
      </c>
    </row>
    <row r="13" spans="1:33" s="31" customFormat="1" ht="45" customHeight="1" x14ac:dyDescent="0.25">
      <c r="B13" s="35"/>
      <c r="C13" s="27"/>
      <c r="D13" s="27"/>
      <c r="E13" s="27"/>
      <c r="F13" s="17">
        <v>1</v>
      </c>
      <c r="G13" s="17">
        <v>39</v>
      </c>
      <c r="H13" s="18" t="s">
        <v>48</v>
      </c>
      <c r="I13" s="19">
        <v>43831</v>
      </c>
      <c r="J13" s="18">
        <v>1</v>
      </c>
      <c r="K13" s="20" t="s">
        <v>212</v>
      </c>
      <c r="L13" s="21">
        <v>1070609862</v>
      </c>
      <c r="M13" s="21"/>
      <c r="N13" s="21" t="s">
        <v>27</v>
      </c>
      <c r="O13" s="22" t="s">
        <v>298</v>
      </c>
      <c r="P13" s="23">
        <v>2800000</v>
      </c>
      <c r="Q13" s="24">
        <v>2800000</v>
      </c>
      <c r="R13" s="21">
        <v>0</v>
      </c>
      <c r="S13" s="21">
        <v>0</v>
      </c>
      <c r="T13" s="21">
        <v>30</v>
      </c>
      <c r="U13" s="25">
        <v>43831</v>
      </c>
      <c r="V13" s="25">
        <v>43861</v>
      </c>
      <c r="W13" s="21">
        <v>0</v>
      </c>
      <c r="X13" s="21"/>
      <c r="Y13" s="26"/>
      <c r="Z13" s="22"/>
      <c r="AA13" s="17" t="s">
        <v>341</v>
      </c>
      <c r="AB13" s="28">
        <v>43832</v>
      </c>
      <c r="AC13" s="29">
        <v>2800000</v>
      </c>
      <c r="AD13" s="30"/>
      <c r="AE13" s="21">
        <v>11222137</v>
      </c>
      <c r="AF13" s="20" t="s">
        <v>309</v>
      </c>
      <c r="AG13" s="158" t="s">
        <v>634</v>
      </c>
    </row>
    <row r="14" spans="1:33" s="31" customFormat="1" ht="45" customHeight="1" x14ac:dyDescent="0.25">
      <c r="B14" s="35"/>
      <c r="C14" s="27"/>
      <c r="D14" s="27"/>
      <c r="E14" s="27"/>
      <c r="F14" s="17">
        <v>1</v>
      </c>
      <c r="G14" s="17">
        <v>44</v>
      </c>
      <c r="H14" s="18" t="s">
        <v>49</v>
      </c>
      <c r="I14" s="19">
        <v>43831</v>
      </c>
      <c r="J14" s="18">
        <v>1</v>
      </c>
      <c r="K14" s="20" t="s">
        <v>213</v>
      </c>
      <c r="L14" s="21">
        <v>1069176358</v>
      </c>
      <c r="M14" s="21"/>
      <c r="N14" s="21" t="s">
        <v>36</v>
      </c>
      <c r="O14" s="22" t="s">
        <v>162</v>
      </c>
      <c r="P14" s="23">
        <v>1317000</v>
      </c>
      <c r="Q14" s="24">
        <v>1317000</v>
      </c>
      <c r="R14" s="21">
        <v>0</v>
      </c>
      <c r="S14" s="21">
        <v>0</v>
      </c>
      <c r="T14" s="21">
        <v>30</v>
      </c>
      <c r="U14" s="25">
        <v>43831</v>
      </c>
      <c r="V14" s="25">
        <v>43861</v>
      </c>
      <c r="W14" s="21">
        <v>0</v>
      </c>
      <c r="X14" s="21"/>
      <c r="Y14" s="26"/>
      <c r="Z14" s="22"/>
      <c r="AA14" s="27" t="s">
        <v>342</v>
      </c>
      <c r="AB14" s="28">
        <v>43831</v>
      </c>
      <c r="AC14" s="29">
        <v>1317000</v>
      </c>
      <c r="AD14" s="30"/>
      <c r="AE14" s="34">
        <v>39569414</v>
      </c>
      <c r="AF14" s="20" t="s">
        <v>310</v>
      </c>
      <c r="AG14" s="158" t="s">
        <v>635</v>
      </c>
    </row>
    <row r="15" spans="1:33" s="31" customFormat="1" ht="45" customHeight="1" x14ac:dyDescent="0.25">
      <c r="A15" s="252" t="s">
        <v>953</v>
      </c>
      <c r="B15" s="35" t="s">
        <v>976</v>
      </c>
      <c r="C15" s="27">
        <v>3203107952</v>
      </c>
      <c r="D15" s="243" t="s">
        <v>975</v>
      </c>
      <c r="E15" s="79">
        <v>33102</v>
      </c>
      <c r="F15" s="17">
        <v>1</v>
      </c>
      <c r="G15" s="17">
        <v>47</v>
      </c>
      <c r="H15" s="18" t="s">
        <v>50</v>
      </c>
      <c r="I15" s="19">
        <v>43831</v>
      </c>
      <c r="J15" s="18">
        <v>1</v>
      </c>
      <c r="K15" s="20" t="s">
        <v>214</v>
      </c>
      <c r="L15" s="21">
        <v>1071986861</v>
      </c>
      <c r="M15" s="21"/>
      <c r="N15" s="21" t="s">
        <v>32</v>
      </c>
      <c r="O15" s="22" t="s">
        <v>162</v>
      </c>
      <c r="P15" s="23">
        <v>1317000</v>
      </c>
      <c r="Q15" s="24">
        <v>1317000</v>
      </c>
      <c r="R15" s="21">
        <v>0</v>
      </c>
      <c r="S15" s="21">
        <v>0</v>
      </c>
      <c r="T15" s="21">
        <v>30</v>
      </c>
      <c r="U15" s="25">
        <v>43831</v>
      </c>
      <c r="V15" s="25">
        <v>43861</v>
      </c>
      <c r="W15" s="21">
        <v>0</v>
      </c>
      <c r="X15" s="21"/>
      <c r="Y15" s="26"/>
      <c r="Z15" s="22"/>
      <c r="AA15" s="27" t="s">
        <v>342</v>
      </c>
      <c r="AB15" s="28">
        <v>43831</v>
      </c>
      <c r="AC15" s="29">
        <v>1317000</v>
      </c>
      <c r="AD15" s="30"/>
      <c r="AE15" s="34">
        <v>39569414</v>
      </c>
      <c r="AF15" s="20" t="s">
        <v>310</v>
      </c>
      <c r="AG15" s="158" t="s">
        <v>636</v>
      </c>
    </row>
    <row r="16" spans="1:33" s="31" customFormat="1" ht="45" customHeight="1" x14ac:dyDescent="0.25">
      <c r="A16" s="252" t="s">
        <v>953</v>
      </c>
      <c r="B16" s="35" t="s">
        <v>977</v>
      </c>
      <c r="C16" s="27">
        <v>3185384041</v>
      </c>
      <c r="D16" s="243" t="s">
        <v>978</v>
      </c>
      <c r="E16" s="79">
        <v>30414</v>
      </c>
      <c r="F16" s="17">
        <v>1</v>
      </c>
      <c r="G16" s="17">
        <v>41</v>
      </c>
      <c r="H16" s="18" t="s">
        <v>51</v>
      </c>
      <c r="I16" s="19">
        <v>43831</v>
      </c>
      <c r="J16" s="18">
        <v>2</v>
      </c>
      <c r="K16" s="33" t="s">
        <v>215</v>
      </c>
      <c r="L16" s="21">
        <v>32002768</v>
      </c>
      <c r="M16" s="21"/>
      <c r="N16" s="21" t="s">
        <v>27</v>
      </c>
      <c r="O16" s="22" t="s">
        <v>162</v>
      </c>
      <c r="P16" s="23">
        <v>1317000</v>
      </c>
      <c r="Q16" s="24">
        <v>1317000</v>
      </c>
      <c r="R16" s="21">
        <v>0</v>
      </c>
      <c r="S16" s="21">
        <v>0</v>
      </c>
      <c r="T16" s="21">
        <v>30</v>
      </c>
      <c r="U16" s="25">
        <v>43831</v>
      </c>
      <c r="V16" s="25">
        <v>43861</v>
      </c>
      <c r="W16" s="21">
        <v>0</v>
      </c>
      <c r="X16" s="21"/>
      <c r="Y16" s="26"/>
      <c r="Z16" s="22"/>
      <c r="AA16" s="27" t="s">
        <v>342</v>
      </c>
      <c r="AB16" s="28">
        <v>43831</v>
      </c>
      <c r="AC16" s="29">
        <v>1317000</v>
      </c>
      <c r="AD16" s="30"/>
      <c r="AE16" s="34">
        <v>39569414</v>
      </c>
      <c r="AF16" s="20" t="s">
        <v>310</v>
      </c>
      <c r="AG16" s="158" t="s">
        <v>637</v>
      </c>
    </row>
    <row r="17" spans="1:33" s="31" customFormat="1" ht="45" customHeight="1" x14ac:dyDescent="0.25">
      <c r="B17" s="35"/>
      <c r="C17" s="27"/>
      <c r="D17" s="27"/>
      <c r="E17" s="27"/>
      <c r="F17" s="17">
        <v>2</v>
      </c>
      <c r="G17" s="17">
        <v>57</v>
      </c>
      <c r="H17" s="18" t="s">
        <v>52</v>
      </c>
      <c r="I17" s="19">
        <v>43832</v>
      </c>
      <c r="J17" s="18">
        <v>2</v>
      </c>
      <c r="K17" s="20" t="s">
        <v>216</v>
      </c>
      <c r="L17" s="21">
        <v>1082858574</v>
      </c>
      <c r="M17" s="21"/>
      <c r="N17" s="21" t="s">
        <v>35</v>
      </c>
      <c r="O17" s="22" t="s">
        <v>163</v>
      </c>
      <c r="P17" s="23">
        <v>1371000</v>
      </c>
      <c r="Q17" s="24">
        <v>1371000</v>
      </c>
      <c r="R17" s="21">
        <v>0</v>
      </c>
      <c r="S17" s="21">
        <v>0</v>
      </c>
      <c r="T17" s="21">
        <v>29</v>
      </c>
      <c r="U17" s="25">
        <v>43832</v>
      </c>
      <c r="V17" s="25">
        <v>43861</v>
      </c>
      <c r="W17" s="21">
        <v>0</v>
      </c>
      <c r="X17" s="21"/>
      <c r="Y17" s="26"/>
      <c r="Z17" s="22"/>
      <c r="AA17" s="27" t="s">
        <v>343</v>
      </c>
      <c r="AB17" s="28">
        <v>43831</v>
      </c>
      <c r="AC17" s="29">
        <v>1371000</v>
      </c>
      <c r="AD17" s="30"/>
      <c r="AE17" s="21">
        <v>43362688</v>
      </c>
      <c r="AF17" s="20" t="s">
        <v>311</v>
      </c>
      <c r="AG17" s="158" t="s">
        <v>638</v>
      </c>
    </row>
    <row r="18" spans="1:33" s="31" customFormat="1" ht="45" customHeight="1" x14ac:dyDescent="0.25">
      <c r="A18" s="252" t="s">
        <v>953</v>
      </c>
      <c r="B18" s="35" t="s">
        <v>972</v>
      </c>
      <c r="C18" s="27">
        <v>3106888654</v>
      </c>
      <c r="D18" s="243" t="s">
        <v>971</v>
      </c>
      <c r="E18" s="79">
        <v>24117</v>
      </c>
      <c r="F18" s="17">
        <v>2</v>
      </c>
      <c r="G18" s="17">
        <v>61</v>
      </c>
      <c r="H18" s="18" t="s">
        <v>53</v>
      </c>
      <c r="I18" s="19">
        <v>43832</v>
      </c>
      <c r="J18" s="18">
        <v>1</v>
      </c>
      <c r="K18" s="20" t="s">
        <v>217</v>
      </c>
      <c r="L18" s="21">
        <v>79371892</v>
      </c>
      <c r="M18" s="21"/>
      <c r="N18" s="21" t="s">
        <v>21</v>
      </c>
      <c r="O18" s="22" t="s">
        <v>163</v>
      </c>
      <c r="P18" s="23">
        <v>1371000</v>
      </c>
      <c r="Q18" s="24">
        <v>1371000</v>
      </c>
      <c r="R18" s="32">
        <v>0</v>
      </c>
      <c r="S18" s="32">
        <v>0</v>
      </c>
      <c r="T18" s="32">
        <v>29</v>
      </c>
      <c r="U18" s="25">
        <v>43832</v>
      </c>
      <c r="V18" s="25">
        <v>43861</v>
      </c>
      <c r="W18" s="21">
        <v>0</v>
      </c>
      <c r="X18" s="21"/>
      <c r="Y18" s="26"/>
      <c r="Z18" s="22"/>
      <c r="AA18" s="27" t="s">
        <v>343</v>
      </c>
      <c r="AB18" s="28">
        <v>43831</v>
      </c>
      <c r="AC18" s="29">
        <v>1371000</v>
      </c>
      <c r="AD18" s="30"/>
      <c r="AE18" s="21">
        <v>43362688</v>
      </c>
      <c r="AF18" s="20" t="s">
        <v>311</v>
      </c>
      <c r="AG18" s="158" t="s">
        <v>639</v>
      </c>
    </row>
    <row r="19" spans="1:33" s="31" customFormat="1" ht="45" customHeight="1" x14ac:dyDescent="0.25">
      <c r="A19" s="252" t="s">
        <v>953</v>
      </c>
      <c r="B19" s="35" t="s">
        <v>969</v>
      </c>
      <c r="C19" s="27">
        <v>3133109791</v>
      </c>
      <c r="D19" s="243" t="s">
        <v>970</v>
      </c>
      <c r="E19" s="79">
        <v>26580</v>
      </c>
      <c r="F19" s="17">
        <v>2</v>
      </c>
      <c r="G19" s="17">
        <v>71</v>
      </c>
      <c r="H19" s="18" t="s">
        <v>54</v>
      </c>
      <c r="I19" s="19">
        <v>43832</v>
      </c>
      <c r="J19" s="18">
        <v>2</v>
      </c>
      <c r="K19" s="20" t="s">
        <v>218</v>
      </c>
      <c r="L19" s="21">
        <v>39568744</v>
      </c>
      <c r="M19" s="21"/>
      <c r="N19" s="21" t="s">
        <v>21</v>
      </c>
      <c r="O19" s="22" t="s">
        <v>164</v>
      </c>
      <c r="P19" s="23">
        <v>1371000</v>
      </c>
      <c r="Q19" s="24">
        <v>1371000</v>
      </c>
      <c r="R19" s="21">
        <v>0</v>
      </c>
      <c r="S19" s="21">
        <v>0</v>
      </c>
      <c r="T19" s="21">
        <v>29</v>
      </c>
      <c r="U19" s="25">
        <v>43832</v>
      </c>
      <c r="V19" s="25">
        <v>43861</v>
      </c>
      <c r="W19" s="21">
        <v>0</v>
      </c>
      <c r="X19" s="21"/>
      <c r="Y19" s="26"/>
      <c r="Z19" s="22"/>
      <c r="AA19" s="27" t="s">
        <v>343</v>
      </c>
      <c r="AB19" s="28">
        <v>43831</v>
      </c>
      <c r="AC19" s="29">
        <v>1371000</v>
      </c>
      <c r="AD19" s="30"/>
      <c r="AE19" s="21">
        <v>43362688</v>
      </c>
      <c r="AF19" s="20" t="s">
        <v>311</v>
      </c>
      <c r="AG19" s="158" t="s">
        <v>640</v>
      </c>
    </row>
    <row r="20" spans="1:33" s="31" customFormat="1" ht="45" customHeight="1" x14ac:dyDescent="0.25">
      <c r="B20" s="35"/>
      <c r="C20" s="27"/>
      <c r="D20" s="27"/>
      <c r="E20" s="27"/>
      <c r="F20" s="17">
        <v>2</v>
      </c>
      <c r="G20" s="17">
        <v>51</v>
      </c>
      <c r="H20" s="18" t="s">
        <v>55</v>
      </c>
      <c r="I20" s="19">
        <v>43832</v>
      </c>
      <c r="J20" s="18">
        <v>2</v>
      </c>
      <c r="K20" s="20" t="s">
        <v>219</v>
      </c>
      <c r="L20" s="21">
        <v>32002265</v>
      </c>
      <c r="M20" s="21"/>
      <c r="N20" s="21" t="s">
        <v>18</v>
      </c>
      <c r="O20" s="22" t="s">
        <v>164</v>
      </c>
      <c r="P20" s="23">
        <v>1371000</v>
      </c>
      <c r="Q20" s="24">
        <v>1371000</v>
      </c>
      <c r="R20" s="21">
        <v>0</v>
      </c>
      <c r="S20" s="21">
        <v>0</v>
      </c>
      <c r="T20" s="21">
        <v>29</v>
      </c>
      <c r="U20" s="25">
        <v>43832</v>
      </c>
      <c r="V20" s="25">
        <v>43861</v>
      </c>
      <c r="W20" s="21">
        <v>0</v>
      </c>
      <c r="X20" s="21"/>
      <c r="Y20" s="26"/>
      <c r="Z20" s="22"/>
      <c r="AA20" s="27" t="s">
        <v>343</v>
      </c>
      <c r="AB20" s="28">
        <v>43831</v>
      </c>
      <c r="AC20" s="29">
        <v>1371000</v>
      </c>
      <c r="AD20" s="30"/>
      <c r="AE20" s="21">
        <v>43362688</v>
      </c>
      <c r="AF20" s="20" t="s">
        <v>311</v>
      </c>
      <c r="AG20" s="158" t="s">
        <v>641</v>
      </c>
    </row>
    <row r="21" spans="1:33" s="31" customFormat="1" ht="45" customHeight="1" x14ac:dyDescent="0.25">
      <c r="A21" s="252" t="s">
        <v>953</v>
      </c>
      <c r="B21" s="35" t="s">
        <v>966</v>
      </c>
      <c r="C21" s="27">
        <v>3114906077</v>
      </c>
      <c r="D21" s="243" t="s">
        <v>967</v>
      </c>
      <c r="E21" s="79">
        <v>22299</v>
      </c>
      <c r="F21" s="17">
        <v>2</v>
      </c>
      <c r="G21" s="17">
        <v>65</v>
      </c>
      <c r="H21" s="18" t="s">
        <v>56</v>
      </c>
      <c r="I21" s="19">
        <v>43832</v>
      </c>
      <c r="J21" s="18">
        <v>2</v>
      </c>
      <c r="K21" s="20" t="s">
        <v>220</v>
      </c>
      <c r="L21" s="21">
        <v>39553091</v>
      </c>
      <c r="M21" s="21"/>
      <c r="N21" s="21" t="s">
        <v>32</v>
      </c>
      <c r="O21" s="22" t="s">
        <v>164</v>
      </c>
      <c r="P21" s="23">
        <v>1371000</v>
      </c>
      <c r="Q21" s="24">
        <v>1371000</v>
      </c>
      <c r="R21" s="32">
        <v>0</v>
      </c>
      <c r="S21" s="32">
        <v>0</v>
      </c>
      <c r="T21" s="32">
        <v>29</v>
      </c>
      <c r="U21" s="25">
        <v>43832</v>
      </c>
      <c r="V21" s="25">
        <v>43861</v>
      </c>
      <c r="W21" s="21">
        <v>0</v>
      </c>
      <c r="X21" s="21"/>
      <c r="Y21" s="26"/>
      <c r="Z21" s="22"/>
      <c r="AA21" s="27" t="s">
        <v>343</v>
      </c>
      <c r="AB21" s="28">
        <v>43831</v>
      </c>
      <c r="AC21" s="29">
        <v>1371000</v>
      </c>
      <c r="AD21" s="30"/>
      <c r="AE21" s="21">
        <v>43362688</v>
      </c>
      <c r="AF21" s="20" t="s">
        <v>311</v>
      </c>
      <c r="AG21" s="158" t="s">
        <v>642</v>
      </c>
    </row>
    <row r="22" spans="1:33" s="31" customFormat="1" ht="45" customHeight="1" x14ac:dyDescent="0.25">
      <c r="A22" s="252" t="s">
        <v>953</v>
      </c>
      <c r="B22" s="35" t="s">
        <v>985</v>
      </c>
      <c r="C22" s="27">
        <v>3043393338</v>
      </c>
      <c r="D22" s="243" t="s">
        <v>986</v>
      </c>
      <c r="E22" s="79">
        <v>33199</v>
      </c>
      <c r="F22" s="17">
        <v>2</v>
      </c>
      <c r="G22" s="17">
        <v>54</v>
      </c>
      <c r="H22" s="18" t="s">
        <v>57</v>
      </c>
      <c r="I22" s="19">
        <v>43844</v>
      </c>
      <c r="J22" s="18">
        <v>2</v>
      </c>
      <c r="K22" s="20" t="s">
        <v>221</v>
      </c>
      <c r="L22" s="21">
        <v>1014216673</v>
      </c>
      <c r="M22" s="21"/>
      <c r="N22" s="21" t="s">
        <v>34</v>
      </c>
      <c r="O22" s="22" t="s">
        <v>165</v>
      </c>
      <c r="P22" s="23">
        <v>5000000</v>
      </c>
      <c r="Q22" s="24">
        <v>5000000</v>
      </c>
      <c r="R22" s="21">
        <v>0</v>
      </c>
      <c r="S22" s="21">
        <v>0</v>
      </c>
      <c r="T22" s="21">
        <v>17</v>
      </c>
      <c r="U22" s="25">
        <v>43844</v>
      </c>
      <c r="V22" s="25">
        <v>43861</v>
      </c>
      <c r="W22" s="21">
        <v>0</v>
      </c>
      <c r="X22" s="21"/>
      <c r="Y22" s="26"/>
      <c r="Z22" s="22"/>
      <c r="AA22" s="27" t="s">
        <v>338</v>
      </c>
      <c r="AB22" s="28">
        <v>43831</v>
      </c>
      <c r="AC22" s="29">
        <v>5000000</v>
      </c>
      <c r="AD22" s="30"/>
      <c r="AE22" s="21">
        <v>52220600</v>
      </c>
      <c r="AF22" s="20" t="s">
        <v>307</v>
      </c>
      <c r="AG22" s="158" t="s">
        <v>643</v>
      </c>
    </row>
    <row r="23" spans="1:33" s="31" customFormat="1" ht="45" customHeight="1" x14ac:dyDescent="0.25">
      <c r="B23" s="35"/>
      <c r="C23" s="27"/>
      <c r="D23" s="27"/>
      <c r="E23" s="27"/>
      <c r="F23" s="17">
        <v>2</v>
      </c>
      <c r="G23" s="17">
        <v>65</v>
      </c>
      <c r="H23" s="18" t="s">
        <v>58</v>
      </c>
      <c r="I23" s="19">
        <v>43844</v>
      </c>
      <c r="J23" s="18">
        <v>1</v>
      </c>
      <c r="K23" s="20" t="s">
        <v>222</v>
      </c>
      <c r="L23" s="21">
        <v>1010170162</v>
      </c>
      <c r="M23" s="21"/>
      <c r="N23" s="21" t="s">
        <v>18</v>
      </c>
      <c r="O23" s="22" t="s">
        <v>165</v>
      </c>
      <c r="P23" s="23">
        <v>7000000</v>
      </c>
      <c r="Q23" s="24">
        <v>7000000</v>
      </c>
      <c r="R23" s="21">
        <v>0</v>
      </c>
      <c r="S23" s="21">
        <v>0</v>
      </c>
      <c r="T23" s="21">
        <v>29</v>
      </c>
      <c r="U23" s="25">
        <v>43832</v>
      </c>
      <c r="V23" s="25">
        <v>43861</v>
      </c>
      <c r="W23" s="21">
        <v>0</v>
      </c>
      <c r="X23" s="21"/>
      <c r="Y23" s="26"/>
      <c r="Z23" s="22"/>
      <c r="AA23" s="27" t="s">
        <v>338</v>
      </c>
      <c r="AB23" s="28">
        <v>43831</v>
      </c>
      <c r="AC23" s="29">
        <v>7000000</v>
      </c>
      <c r="AD23" s="30"/>
      <c r="AE23" s="21">
        <v>52220600</v>
      </c>
      <c r="AF23" s="20" t="s">
        <v>307</v>
      </c>
      <c r="AG23" s="158" t="s">
        <v>644</v>
      </c>
    </row>
    <row r="24" spans="1:33" s="31" customFormat="1" ht="45" customHeight="1" x14ac:dyDescent="0.25">
      <c r="B24" s="35"/>
      <c r="C24" s="27"/>
      <c r="D24" s="27"/>
      <c r="E24" s="27"/>
      <c r="F24" s="17">
        <v>2</v>
      </c>
      <c r="G24" s="17">
        <v>43</v>
      </c>
      <c r="H24" s="18" t="s">
        <v>59</v>
      </c>
      <c r="I24" s="19">
        <v>43832</v>
      </c>
      <c r="J24" s="18">
        <v>1</v>
      </c>
      <c r="K24" s="20" t="s">
        <v>223</v>
      </c>
      <c r="L24" s="21">
        <v>36309627</v>
      </c>
      <c r="M24" s="21"/>
      <c r="N24" s="21" t="s">
        <v>34</v>
      </c>
      <c r="O24" s="22" t="s">
        <v>166</v>
      </c>
      <c r="P24" s="23">
        <v>1750000</v>
      </c>
      <c r="Q24" s="24">
        <v>1750000</v>
      </c>
      <c r="R24" s="21">
        <v>0</v>
      </c>
      <c r="S24" s="21">
        <v>0</v>
      </c>
      <c r="T24" s="21">
        <v>29</v>
      </c>
      <c r="U24" s="25">
        <v>43832</v>
      </c>
      <c r="V24" s="25">
        <v>43861</v>
      </c>
      <c r="W24" s="21">
        <v>0</v>
      </c>
      <c r="X24" s="21"/>
      <c r="Y24" s="26"/>
      <c r="Z24" s="22"/>
      <c r="AA24" s="27" t="s">
        <v>344</v>
      </c>
      <c r="AB24" s="28">
        <v>43831</v>
      </c>
      <c r="AC24" s="29">
        <v>1750000</v>
      </c>
      <c r="AD24" s="30"/>
      <c r="AE24" s="21">
        <v>66960061</v>
      </c>
      <c r="AF24" s="20" t="s">
        <v>308</v>
      </c>
      <c r="AG24" s="158" t="s">
        <v>645</v>
      </c>
    </row>
    <row r="25" spans="1:33" s="31" customFormat="1" ht="45" customHeight="1" x14ac:dyDescent="0.25">
      <c r="A25" s="252" t="s">
        <v>953</v>
      </c>
      <c r="B25" s="35" t="s">
        <v>979</v>
      </c>
      <c r="C25" s="27">
        <v>3143160180</v>
      </c>
      <c r="D25" s="243" t="s">
        <v>980</v>
      </c>
      <c r="E25" s="79">
        <v>23944</v>
      </c>
      <c r="F25" s="17">
        <v>2</v>
      </c>
      <c r="G25" s="17">
        <v>43</v>
      </c>
      <c r="H25" s="18" t="s">
        <v>60</v>
      </c>
      <c r="I25" s="19">
        <v>43832</v>
      </c>
      <c r="J25" s="18">
        <v>1</v>
      </c>
      <c r="K25" s="20" t="s">
        <v>224</v>
      </c>
      <c r="L25" s="21">
        <v>51799019</v>
      </c>
      <c r="M25" s="21"/>
      <c r="N25" s="21" t="s">
        <v>30</v>
      </c>
      <c r="O25" s="22" t="s">
        <v>162</v>
      </c>
      <c r="P25" s="23">
        <v>1125000</v>
      </c>
      <c r="Q25" s="24">
        <v>1125000</v>
      </c>
      <c r="R25" s="21">
        <v>0</v>
      </c>
      <c r="S25" s="21">
        <v>0</v>
      </c>
      <c r="T25" s="21">
        <v>29</v>
      </c>
      <c r="U25" s="25">
        <v>43832</v>
      </c>
      <c r="V25" s="25">
        <v>43861</v>
      </c>
      <c r="W25" s="21">
        <v>0</v>
      </c>
      <c r="X25" s="21"/>
      <c r="Y25" s="26"/>
      <c r="Z25" s="22"/>
      <c r="AA25" s="27" t="s">
        <v>342</v>
      </c>
      <c r="AB25" s="28">
        <v>43831</v>
      </c>
      <c r="AC25" s="29">
        <v>1125000</v>
      </c>
      <c r="AD25" s="30"/>
      <c r="AE25" s="34">
        <v>39569414</v>
      </c>
      <c r="AF25" s="20" t="s">
        <v>310</v>
      </c>
      <c r="AG25" s="158" t="s">
        <v>646</v>
      </c>
    </row>
    <row r="26" spans="1:33" s="31" customFormat="1" ht="45" customHeight="1" x14ac:dyDescent="0.25">
      <c r="B26" s="35"/>
      <c r="C26" s="27"/>
      <c r="D26" s="27"/>
      <c r="E26" s="27"/>
      <c r="F26" s="17">
        <v>2</v>
      </c>
      <c r="G26" s="17">
        <v>64</v>
      </c>
      <c r="H26" s="18" t="s">
        <v>61</v>
      </c>
      <c r="I26" s="19">
        <v>43832</v>
      </c>
      <c r="J26" s="18">
        <v>1</v>
      </c>
      <c r="K26" s="20" t="s">
        <v>225</v>
      </c>
      <c r="L26" s="21">
        <v>1020723024</v>
      </c>
      <c r="M26" s="21"/>
      <c r="N26" s="21" t="s">
        <v>27</v>
      </c>
      <c r="O26" s="22" t="s">
        <v>167</v>
      </c>
      <c r="P26" s="23">
        <v>3250000</v>
      </c>
      <c r="Q26" s="24">
        <v>3250000</v>
      </c>
      <c r="R26" s="21">
        <v>0</v>
      </c>
      <c r="S26" s="21">
        <v>0</v>
      </c>
      <c r="T26" s="21">
        <v>29</v>
      </c>
      <c r="U26" s="25">
        <v>43832</v>
      </c>
      <c r="V26" s="25">
        <v>43861</v>
      </c>
      <c r="W26" s="21">
        <v>0</v>
      </c>
      <c r="X26" s="21"/>
      <c r="Y26" s="26"/>
      <c r="Z26" s="22"/>
      <c r="AA26" s="27" t="s">
        <v>345</v>
      </c>
      <c r="AB26" s="28">
        <v>43832</v>
      </c>
      <c r="AC26" s="29">
        <v>3250000</v>
      </c>
      <c r="AD26" s="30"/>
      <c r="AE26" s="21">
        <v>52220600</v>
      </c>
      <c r="AF26" s="20" t="s">
        <v>307</v>
      </c>
      <c r="AG26" s="158" t="s">
        <v>647</v>
      </c>
    </row>
    <row r="27" spans="1:33" s="31" customFormat="1" ht="45" customHeight="1" x14ac:dyDescent="0.25">
      <c r="B27" s="35"/>
      <c r="C27" s="27"/>
      <c r="D27" s="27"/>
      <c r="E27" s="27"/>
      <c r="F27" s="17">
        <v>2</v>
      </c>
      <c r="G27" s="17">
        <v>67</v>
      </c>
      <c r="H27" s="18" t="s">
        <v>62</v>
      </c>
      <c r="I27" s="19">
        <v>43832</v>
      </c>
      <c r="J27" s="18">
        <v>1</v>
      </c>
      <c r="K27" s="20" t="s">
        <v>226</v>
      </c>
      <c r="L27" s="21">
        <v>1071986177</v>
      </c>
      <c r="M27" s="21"/>
      <c r="N27" s="21" t="s">
        <v>32</v>
      </c>
      <c r="O27" s="22" t="s">
        <v>168</v>
      </c>
      <c r="P27" s="23">
        <v>3250000</v>
      </c>
      <c r="Q27" s="24">
        <v>3250000</v>
      </c>
      <c r="R27" s="21">
        <v>0</v>
      </c>
      <c r="S27" s="21">
        <v>0</v>
      </c>
      <c r="T27" s="21">
        <v>29</v>
      </c>
      <c r="U27" s="25">
        <v>43832</v>
      </c>
      <c r="V27" s="25">
        <v>43861</v>
      </c>
      <c r="W27" s="21">
        <v>0</v>
      </c>
      <c r="X27" s="21"/>
      <c r="Y27" s="26"/>
      <c r="Z27" s="22"/>
      <c r="AA27" s="27" t="s">
        <v>346</v>
      </c>
      <c r="AB27" s="28">
        <v>43832</v>
      </c>
      <c r="AC27" s="29">
        <v>3250000</v>
      </c>
      <c r="AD27" s="30"/>
      <c r="AE27" s="21">
        <v>52220600</v>
      </c>
      <c r="AF27" s="20" t="s">
        <v>307</v>
      </c>
      <c r="AG27" s="158" t="s">
        <v>648</v>
      </c>
    </row>
    <row r="28" spans="1:33" s="175" customFormat="1" ht="45" customHeight="1" x14ac:dyDescent="0.25">
      <c r="B28" s="162"/>
      <c r="C28" s="169"/>
      <c r="D28" s="169"/>
      <c r="E28" s="169"/>
      <c r="F28" s="159">
        <v>2</v>
      </c>
      <c r="G28" s="159"/>
      <c r="H28" s="160" t="s">
        <v>374</v>
      </c>
      <c r="I28" s="161"/>
      <c r="J28" s="18"/>
      <c r="K28" s="162" t="s">
        <v>227</v>
      </c>
      <c r="L28" s="163"/>
      <c r="M28" s="163"/>
      <c r="N28" s="163"/>
      <c r="O28" s="162" t="s">
        <v>227</v>
      </c>
      <c r="P28" s="164"/>
      <c r="Q28" s="165"/>
      <c r="R28" s="163"/>
      <c r="S28" s="163"/>
      <c r="T28" s="163"/>
      <c r="U28" s="166"/>
      <c r="V28" s="166"/>
      <c r="W28" s="163"/>
      <c r="X28" s="163"/>
      <c r="Y28" s="167"/>
      <c r="Z28" s="168"/>
      <c r="AA28" s="169"/>
      <c r="AB28" s="170"/>
      <c r="AC28" s="171"/>
      <c r="AD28" s="172"/>
      <c r="AE28" s="163"/>
      <c r="AF28" s="173" t="s">
        <v>227</v>
      </c>
      <c r="AG28" s="174"/>
    </row>
    <row r="29" spans="1:33" s="175" customFormat="1" ht="45" customHeight="1" x14ac:dyDescent="0.25">
      <c r="B29" s="162"/>
      <c r="C29" s="169"/>
      <c r="D29" s="169"/>
      <c r="E29" s="169"/>
      <c r="F29" s="159">
        <v>2</v>
      </c>
      <c r="G29" s="159"/>
      <c r="H29" s="160" t="s">
        <v>375</v>
      </c>
      <c r="I29" s="161"/>
      <c r="J29" s="18"/>
      <c r="K29" s="162" t="s">
        <v>227</v>
      </c>
      <c r="L29" s="163"/>
      <c r="M29" s="163"/>
      <c r="N29" s="163"/>
      <c r="O29" s="162" t="s">
        <v>227</v>
      </c>
      <c r="P29" s="164"/>
      <c r="Q29" s="165"/>
      <c r="R29" s="163"/>
      <c r="S29" s="163"/>
      <c r="T29" s="163"/>
      <c r="U29" s="166"/>
      <c r="V29" s="166"/>
      <c r="W29" s="163"/>
      <c r="X29" s="163"/>
      <c r="Y29" s="167"/>
      <c r="Z29" s="168"/>
      <c r="AA29" s="169"/>
      <c r="AB29" s="170"/>
      <c r="AC29" s="171"/>
      <c r="AD29" s="172"/>
      <c r="AE29" s="163"/>
      <c r="AF29" s="173" t="s">
        <v>227</v>
      </c>
    </row>
    <row r="30" spans="1:33" s="175" customFormat="1" ht="45" customHeight="1" x14ac:dyDescent="0.25">
      <c r="B30" s="162"/>
      <c r="C30" s="169"/>
      <c r="D30" s="169"/>
      <c r="E30" s="169"/>
      <c r="F30" s="159">
        <v>2</v>
      </c>
      <c r="G30" s="159"/>
      <c r="H30" s="160" t="s">
        <v>376</v>
      </c>
      <c r="I30" s="161"/>
      <c r="J30" s="18"/>
      <c r="K30" s="162" t="s">
        <v>227</v>
      </c>
      <c r="L30" s="163"/>
      <c r="M30" s="163"/>
      <c r="N30" s="163"/>
      <c r="O30" s="162" t="s">
        <v>227</v>
      </c>
      <c r="P30" s="164"/>
      <c r="Q30" s="165"/>
      <c r="R30" s="163"/>
      <c r="S30" s="163"/>
      <c r="T30" s="163"/>
      <c r="U30" s="166"/>
      <c r="V30" s="166"/>
      <c r="W30" s="163"/>
      <c r="X30" s="163"/>
      <c r="Y30" s="167"/>
      <c r="Z30" s="168"/>
      <c r="AA30" s="169"/>
      <c r="AB30" s="170"/>
      <c r="AC30" s="171"/>
      <c r="AD30" s="172"/>
      <c r="AE30" s="163"/>
      <c r="AF30" s="173" t="s">
        <v>227</v>
      </c>
    </row>
    <row r="31" spans="1:33" s="175" customFormat="1" ht="45" customHeight="1" x14ac:dyDescent="0.25">
      <c r="B31" s="162"/>
      <c r="C31" s="169"/>
      <c r="D31" s="169"/>
      <c r="E31" s="169"/>
      <c r="F31" s="159">
        <v>2</v>
      </c>
      <c r="G31" s="159"/>
      <c r="H31" s="160" t="s">
        <v>377</v>
      </c>
      <c r="I31" s="161"/>
      <c r="J31" s="18"/>
      <c r="K31" s="162" t="s">
        <v>227</v>
      </c>
      <c r="L31" s="163"/>
      <c r="M31" s="163"/>
      <c r="N31" s="163"/>
      <c r="O31" s="162" t="s">
        <v>227</v>
      </c>
      <c r="P31" s="164"/>
      <c r="Q31" s="165"/>
      <c r="R31" s="163"/>
      <c r="S31" s="163"/>
      <c r="T31" s="163"/>
      <c r="U31" s="166"/>
      <c r="V31" s="166"/>
      <c r="W31" s="163"/>
      <c r="X31" s="163"/>
      <c r="Y31" s="167"/>
      <c r="Z31" s="168"/>
      <c r="AA31" s="169"/>
      <c r="AB31" s="170"/>
      <c r="AC31" s="171"/>
      <c r="AD31" s="172"/>
      <c r="AE31" s="163"/>
      <c r="AF31" s="173" t="s">
        <v>227</v>
      </c>
    </row>
    <row r="32" spans="1:33" s="31" customFormat="1" ht="45" customHeight="1" x14ac:dyDescent="0.25">
      <c r="B32" s="35"/>
      <c r="C32" s="27"/>
      <c r="D32" s="27"/>
      <c r="E32" s="27"/>
      <c r="F32" s="17">
        <v>2</v>
      </c>
      <c r="G32" s="17">
        <v>207</v>
      </c>
      <c r="H32" s="18" t="s">
        <v>63</v>
      </c>
      <c r="I32" s="19">
        <v>43832</v>
      </c>
      <c r="J32" s="18"/>
      <c r="K32" s="20" t="s">
        <v>300</v>
      </c>
      <c r="L32" s="21"/>
      <c r="M32" s="21">
        <v>901062680</v>
      </c>
      <c r="N32" s="21" t="s">
        <v>24</v>
      </c>
      <c r="O32" s="22" t="s">
        <v>299</v>
      </c>
      <c r="P32" s="23">
        <v>4000000</v>
      </c>
      <c r="Q32" s="24">
        <v>4000000</v>
      </c>
      <c r="R32" s="32">
        <v>0</v>
      </c>
      <c r="S32" s="32">
        <v>0</v>
      </c>
      <c r="T32" s="32">
        <v>23</v>
      </c>
      <c r="U32" s="25">
        <v>43838</v>
      </c>
      <c r="V32" s="25">
        <v>43861</v>
      </c>
      <c r="W32" s="21">
        <v>0</v>
      </c>
      <c r="X32" s="21"/>
      <c r="Y32" s="26"/>
      <c r="Z32" s="22"/>
      <c r="AA32" s="27" t="s">
        <v>347</v>
      </c>
      <c r="AB32" s="28">
        <v>43832</v>
      </c>
      <c r="AC32" s="29">
        <v>4000000</v>
      </c>
      <c r="AD32" s="30"/>
      <c r="AE32" s="21">
        <v>52220600</v>
      </c>
      <c r="AF32" s="20" t="s">
        <v>307</v>
      </c>
      <c r="AG32" s="158" t="s">
        <v>649</v>
      </c>
    </row>
    <row r="33" spans="1:33" s="31" customFormat="1" ht="45" customHeight="1" x14ac:dyDescent="0.25">
      <c r="B33" s="35"/>
      <c r="C33" s="27"/>
      <c r="D33" s="27"/>
      <c r="E33" s="27"/>
      <c r="F33" s="17">
        <v>3</v>
      </c>
      <c r="G33" s="17">
        <v>55</v>
      </c>
      <c r="H33" s="18" t="s">
        <v>64</v>
      </c>
      <c r="I33" s="19">
        <v>43832</v>
      </c>
      <c r="J33" s="18"/>
      <c r="K33" s="20" t="s">
        <v>228</v>
      </c>
      <c r="L33" s="21">
        <v>20875793</v>
      </c>
      <c r="M33" s="21"/>
      <c r="N33" s="21" t="s">
        <v>21</v>
      </c>
      <c r="O33" s="22" t="s">
        <v>170</v>
      </c>
      <c r="P33" s="23">
        <v>1089700</v>
      </c>
      <c r="Q33" s="24">
        <v>1089700</v>
      </c>
      <c r="R33" s="21">
        <v>0</v>
      </c>
      <c r="S33" s="21">
        <v>0</v>
      </c>
      <c r="T33" s="21">
        <v>29</v>
      </c>
      <c r="U33" s="25">
        <v>43832</v>
      </c>
      <c r="V33" s="25">
        <v>43861</v>
      </c>
      <c r="W33" s="21">
        <v>0</v>
      </c>
      <c r="X33" s="21"/>
      <c r="Y33" s="26"/>
      <c r="Z33" s="22"/>
      <c r="AA33" s="27" t="s">
        <v>348</v>
      </c>
      <c r="AB33" s="28">
        <v>43832</v>
      </c>
      <c r="AC33" s="29">
        <v>1089700</v>
      </c>
      <c r="AD33" s="30"/>
      <c r="AE33" s="21">
        <v>21018195</v>
      </c>
      <c r="AF33" s="20" t="s">
        <v>312</v>
      </c>
      <c r="AG33" s="158" t="s">
        <v>650</v>
      </c>
    </row>
    <row r="34" spans="1:33" s="175" customFormat="1" ht="45" customHeight="1" x14ac:dyDescent="0.25">
      <c r="B34" s="162"/>
      <c r="C34" s="169"/>
      <c r="D34" s="169"/>
      <c r="E34" s="169"/>
      <c r="F34" s="159">
        <v>3</v>
      </c>
      <c r="G34" s="159"/>
      <c r="H34" s="160" t="s">
        <v>378</v>
      </c>
      <c r="I34" s="161"/>
      <c r="J34" s="18"/>
      <c r="K34" s="162" t="s">
        <v>227</v>
      </c>
      <c r="L34" s="163"/>
      <c r="M34" s="163"/>
      <c r="N34" s="163"/>
      <c r="O34" s="162" t="s">
        <v>227</v>
      </c>
      <c r="P34" s="164"/>
      <c r="Q34" s="165"/>
      <c r="R34" s="163"/>
      <c r="S34" s="163"/>
      <c r="T34" s="163"/>
      <c r="U34" s="166"/>
      <c r="V34" s="166"/>
      <c r="W34" s="163"/>
      <c r="X34" s="163"/>
      <c r="Y34" s="167"/>
      <c r="Z34" s="168"/>
      <c r="AA34" s="169"/>
      <c r="AB34" s="170"/>
      <c r="AC34" s="171"/>
      <c r="AD34" s="172"/>
      <c r="AE34" s="163"/>
      <c r="AF34" s="173" t="s">
        <v>227</v>
      </c>
    </row>
    <row r="35" spans="1:33" s="31" customFormat="1" ht="45" customHeight="1" x14ac:dyDescent="0.25">
      <c r="B35" s="35"/>
      <c r="C35" s="27"/>
      <c r="D35" s="27"/>
      <c r="E35" s="27"/>
      <c r="F35" s="17">
        <v>3</v>
      </c>
      <c r="G35" s="17">
        <v>58</v>
      </c>
      <c r="H35" s="18" t="s">
        <v>65</v>
      </c>
      <c r="I35" s="19">
        <v>43832</v>
      </c>
      <c r="J35" s="18">
        <v>2</v>
      </c>
      <c r="K35" s="20" t="s">
        <v>229</v>
      </c>
      <c r="L35" s="21">
        <v>39584939</v>
      </c>
      <c r="M35" s="21"/>
      <c r="N35" s="21" t="s">
        <v>35</v>
      </c>
      <c r="O35" s="22" t="s">
        <v>170</v>
      </c>
      <c r="P35" s="23">
        <v>1089700</v>
      </c>
      <c r="Q35" s="24">
        <v>1089700</v>
      </c>
      <c r="R35" s="32">
        <v>0</v>
      </c>
      <c r="S35" s="32">
        <v>0</v>
      </c>
      <c r="T35" s="32">
        <v>29</v>
      </c>
      <c r="U35" s="25">
        <v>43832</v>
      </c>
      <c r="V35" s="25">
        <v>43861</v>
      </c>
      <c r="W35" s="21">
        <v>0</v>
      </c>
      <c r="X35" s="21"/>
      <c r="Y35" s="26"/>
      <c r="Z35" s="22"/>
      <c r="AA35" s="27" t="s">
        <v>349</v>
      </c>
      <c r="AB35" s="28">
        <v>43832</v>
      </c>
      <c r="AC35" s="29">
        <v>1089700</v>
      </c>
      <c r="AD35" s="30"/>
      <c r="AE35" s="21">
        <v>21018195</v>
      </c>
      <c r="AF35" s="20" t="s">
        <v>312</v>
      </c>
      <c r="AG35" s="158" t="s">
        <v>652</v>
      </c>
    </row>
    <row r="36" spans="1:33" s="31" customFormat="1" ht="45" customHeight="1" x14ac:dyDescent="0.25">
      <c r="B36" s="35"/>
      <c r="C36" s="27"/>
      <c r="D36" s="27"/>
      <c r="E36" s="27"/>
      <c r="F36" s="17">
        <v>3</v>
      </c>
      <c r="G36" s="17">
        <v>32</v>
      </c>
      <c r="H36" s="18" t="s">
        <v>66</v>
      </c>
      <c r="I36" s="19">
        <v>43832</v>
      </c>
      <c r="J36" s="18">
        <v>2</v>
      </c>
      <c r="K36" s="20" t="s">
        <v>230</v>
      </c>
      <c r="L36" s="21">
        <v>1071988451</v>
      </c>
      <c r="M36" s="21"/>
      <c r="N36" s="21" t="s">
        <v>35</v>
      </c>
      <c r="O36" s="22" t="s">
        <v>170</v>
      </c>
      <c r="P36" s="23">
        <v>1089700</v>
      </c>
      <c r="Q36" s="24">
        <v>1089700</v>
      </c>
      <c r="R36" s="21">
        <v>0</v>
      </c>
      <c r="S36" s="21">
        <v>0</v>
      </c>
      <c r="T36" s="21">
        <v>29</v>
      </c>
      <c r="U36" s="25">
        <v>43832</v>
      </c>
      <c r="V36" s="25">
        <v>43861</v>
      </c>
      <c r="W36" s="21">
        <v>0</v>
      </c>
      <c r="X36" s="21"/>
      <c r="Y36" s="26"/>
      <c r="Z36" s="22"/>
      <c r="AA36" s="27" t="s">
        <v>350</v>
      </c>
      <c r="AB36" s="28">
        <v>43832</v>
      </c>
      <c r="AC36" s="29">
        <v>1089700</v>
      </c>
      <c r="AD36" s="30"/>
      <c r="AE36" s="21">
        <v>21018195</v>
      </c>
      <c r="AF36" s="20" t="s">
        <v>312</v>
      </c>
      <c r="AG36" s="158" t="s">
        <v>653</v>
      </c>
    </row>
    <row r="37" spans="1:33" s="31" customFormat="1" ht="45" customHeight="1" x14ac:dyDescent="0.25">
      <c r="B37" s="35"/>
      <c r="C37" s="27"/>
      <c r="D37" s="27"/>
      <c r="E37" s="27"/>
      <c r="F37" s="17">
        <v>3</v>
      </c>
      <c r="G37" s="17">
        <v>49</v>
      </c>
      <c r="H37" s="18" t="s">
        <v>67</v>
      </c>
      <c r="I37" s="19">
        <v>43832</v>
      </c>
      <c r="J37" s="18">
        <v>1</v>
      </c>
      <c r="K37" s="20" t="s">
        <v>231</v>
      </c>
      <c r="L37" s="21">
        <v>1071987306</v>
      </c>
      <c r="M37" s="21"/>
      <c r="N37" s="21" t="s">
        <v>27</v>
      </c>
      <c r="O37" s="22" t="s">
        <v>171</v>
      </c>
      <c r="P37" s="23">
        <v>1089700</v>
      </c>
      <c r="Q37" s="24">
        <v>1089700</v>
      </c>
      <c r="R37" s="21">
        <v>0</v>
      </c>
      <c r="S37" s="21">
        <v>0</v>
      </c>
      <c r="T37" s="21">
        <v>29</v>
      </c>
      <c r="U37" s="25">
        <v>43832</v>
      </c>
      <c r="V37" s="25">
        <v>43861</v>
      </c>
      <c r="W37" s="21">
        <v>0</v>
      </c>
      <c r="X37" s="21"/>
      <c r="Y37" s="26"/>
      <c r="Z37" s="22"/>
      <c r="AA37" s="27" t="s">
        <v>351</v>
      </c>
      <c r="AB37" s="28">
        <v>43832</v>
      </c>
      <c r="AC37" s="29">
        <v>1089700</v>
      </c>
      <c r="AD37" s="30"/>
      <c r="AE37" s="21">
        <v>66960061</v>
      </c>
      <c r="AF37" s="20" t="s">
        <v>308</v>
      </c>
      <c r="AG37" s="158" t="s">
        <v>654</v>
      </c>
    </row>
    <row r="38" spans="1:33" s="31" customFormat="1" ht="45" customHeight="1" x14ac:dyDescent="0.25">
      <c r="B38" s="35"/>
      <c r="C38" s="27"/>
      <c r="D38" s="27"/>
      <c r="E38" s="27"/>
      <c r="F38" s="17">
        <v>3</v>
      </c>
      <c r="G38" s="17">
        <v>52</v>
      </c>
      <c r="H38" s="18" t="s">
        <v>68</v>
      </c>
      <c r="I38" s="19">
        <v>43832</v>
      </c>
      <c r="J38" s="18">
        <v>2</v>
      </c>
      <c r="K38" s="20" t="s">
        <v>232</v>
      </c>
      <c r="L38" s="21">
        <v>52449460</v>
      </c>
      <c r="M38" s="21"/>
      <c r="N38" s="21" t="s">
        <v>24</v>
      </c>
      <c r="O38" s="22" t="s">
        <v>170</v>
      </c>
      <c r="P38" s="23">
        <v>1089700</v>
      </c>
      <c r="Q38" s="24">
        <v>1089700</v>
      </c>
      <c r="R38" s="21">
        <v>0</v>
      </c>
      <c r="S38" s="21">
        <v>0</v>
      </c>
      <c r="T38" s="21">
        <v>29</v>
      </c>
      <c r="U38" s="25">
        <v>43832</v>
      </c>
      <c r="V38" s="25">
        <v>43861</v>
      </c>
      <c r="W38" s="21">
        <v>0</v>
      </c>
      <c r="X38" s="21"/>
      <c r="Y38" s="26"/>
      <c r="Z38" s="22"/>
      <c r="AA38" s="27" t="s">
        <v>352</v>
      </c>
      <c r="AB38" s="28">
        <v>43832</v>
      </c>
      <c r="AC38" s="29">
        <v>1089700</v>
      </c>
      <c r="AD38" s="30"/>
      <c r="AE38" s="21">
        <v>21018195</v>
      </c>
      <c r="AF38" s="20" t="s">
        <v>312</v>
      </c>
      <c r="AG38" s="158" t="s">
        <v>655</v>
      </c>
    </row>
    <row r="39" spans="1:33" s="31" customFormat="1" ht="45" customHeight="1" x14ac:dyDescent="0.25">
      <c r="B39" s="35"/>
      <c r="C39" s="27"/>
      <c r="D39" s="27"/>
      <c r="E39" s="27"/>
      <c r="F39" s="17">
        <v>3</v>
      </c>
      <c r="G39" s="17">
        <v>50</v>
      </c>
      <c r="H39" s="18" t="s">
        <v>69</v>
      </c>
      <c r="I39" s="19">
        <v>43832</v>
      </c>
      <c r="J39" s="18">
        <v>2</v>
      </c>
      <c r="K39" s="20" t="s">
        <v>233</v>
      </c>
      <c r="L39" s="21">
        <v>53079800</v>
      </c>
      <c r="M39" s="21"/>
      <c r="N39" s="21" t="s">
        <v>36</v>
      </c>
      <c r="O39" s="22" t="s">
        <v>170</v>
      </c>
      <c r="P39" s="23">
        <v>1089700</v>
      </c>
      <c r="Q39" s="24">
        <v>1089700</v>
      </c>
      <c r="R39" s="21">
        <v>0</v>
      </c>
      <c r="S39" s="21">
        <v>0</v>
      </c>
      <c r="T39" s="21">
        <v>29</v>
      </c>
      <c r="U39" s="25">
        <v>43832</v>
      </c>
      <c r="V39" s="25">
        <v>43861</v>
      </c>
      <c r="W39" s="21">
        <v>0</v>
      </c>
      <c r="X39" s="21"/>
      <c r="Y39" s="26"/>
      <c r="Z39" s="22"/>
      <c r="AA39" s="27" t="s">
        <v>353</v>
      </c>
      <c r="AB39" s="28">
        <v>43832</v>
      </c>
      <c r="AC39" s="29">
        <v>1089700</v>
      </c>
      <c r="AD39" s="30"/>
      <c r="AE39" s="21">
        <v>21018195</v>
      </c>
      <c r="AF39" s="20" t="s">
        <v>312</v>
      </c>
      <c r="AG39" s="176" t="s">
        <v>657</v>
      </c>
    </row>
    <row r="40" spans="1:33" s="31" customFormat="1" ht="45" customHeight="1" x14ac:dyDescent="0.25">
      <c r="A40" s="252" t="s">
        <v>953</v>
      </c>
      <c r="B40" s="35" t="s">
        <v>987</v>
      </c>
      <c r="C40" s="27">
        <v>3105722181</v>
      </c>
      <c r="D40" s="243" t="s">
        <v>988</v>
      </c>
      <c r="E40" s="79">
        <v>27146</v>
      </c>
      <c r="F40" s="17">
        <v>3</v>
      </c>
      <c r="G40" s="17">
        <v>50</v>
      </c>
      <c r="H40" s="18" t="s">
        <v>70</v>
      </c>
      <c r="I40" s="19">
        <v>43832</v>
      </c>
      <c r="J40" s="18">
        <v>1</v>
      </c>
      <c r="K40" s="20" t="s">
        <v>234</v>
      </c>
      <c r="L40" s="21">
        <v>11323002</v>
      </c>
      <c r="M40" s="21"/>
      <c r="N40" s="21" t="s">
        <v>21</v>
      </c>
      <c r="O40" s="22" t="s">
        <v>170</v>
      </c>
      <c r="P40" s="23">
        <v>1089700</v>
      </c>
      <c r="Q40" s="24">
        <v>1089700</v>
      </c>
      <c r="R40" s="32">
        <v>0</v>
      </c>
      <c r="S40" s="32">
        <v>0</v>
      </c>
      <c r="T40" s="32">
        <v>29</v>
      </c>
      <c r="U40" s="25">
        <v>43832</v>
      </c>
      <c r="V40" s="25">
        <v>43861</v>
      </c>
      <c r="W40" s="21">
        <v>0</v>
      </c>
      <c r="X40" s="21"/>
      <c r="Y40" s="26"/>
      <c r="Z40" s="22"/>
      <c r="AA40" s="27" t="s">
        <v>354</v>
      </c>
      <c r="AB40" s="28">
        <v>43832</v>
      </c>
      <c r="AC40" s="29">
        <v>1089700</v>
      </c>
      <c r="AD40" s="30"/>
      <c r="AE40" s="21">
        <v>21018195</v>
      </c>
      <c r="AF40" s="20" t="s">
        <v>312</v>
      </c>
      <c r="AG40" s="158" t="s">
        <v>656</v>
      </c>
    </row>
    <row r="41" spans="1:33" s="31" customFormat="1" ht="45" customHeight="1" x14ac:dyDescent="0.25">
      <c r="B41" s="35"/>
      <c r="C41" s="27"/>
      <c r="D41" s="27"/>
      <c r="E41" s="27"/>
      <c r="F41" s="17">
        <v>3</v>
      </c>
      <c r="G41" s="17">
        <v>55</v>
      </c>
      <c r="H41" s="18" t="s">
        <v>71</v>
      </c>
      <c r="I41" s="19">
        <v>43832</v>
      </c>
      <c r="J41" s="18">
        <v>2</v>
      </c>
      <c r="K41" s="20" t="s">
        <v>235</v>
      </c>
      <c r="L41" s="21">
        <v>39574206</v>
      </c>
      <c r="M41" s="21"/>
      <c r="N41" s="21" t="s">
        <v>32</v>
      </c>
      <c r="O41" s="22" t="s">
        <v>172</v>
      </c>
      <c r="P41" s="23">
        <v>2973400</v>
      </c>
      <c r="Q41" s="24">
        <v>2973400</v>
      </c>
      <c r="R41" s="21">
        <v>0</v>
      </c>
      <c r="S41" s="21">
        <v>0</v>
      </c>
      <c r="T41" s="21">
        <v>29</v>
      </c>
      <c r="U41" s="25">
        <v>43832</v>
      </c>
      <c r="V41" s="25">
        <v>43861</v>
      </c>
      <c r="W41" s="21">
        <v>0</v>
      </c>
      <c r="X41" s="21"/>
      <c r="Y41" s="26"/>
      <c r="Z41" s="22"/>
      <c r="AA41" s="27" t="s">
        <v>355</v>
      </c>
      <c r="AB41" s="28">
        <v>43832</v>
      </c>
      <c r="AC41" s="29">
        <v>2973400</v>
      </c>
      <c r="AD41" s="30"/>
      <c r="AE41" s="21">
        <v>53049989</v>
      </c>
      <c r="AF41" s="20" t="s">
        <v>313</v>
      </c>
      <c r="AG41" s="158" t="s">
        <v>657</v>
      </c>
    </row>
    <row r="42" spans="1:33" s="31" customFormat="1" ht="45" customHeight="1" x14ac:dyDescent="0.25">
      <c r="B42" s="35"/>
      <c r="C42" s="27"/>
      <c r="D42" s="27"/>
      <c r="E42" s="27"/>
      <c r="F42" s="17">
        <v>3</v>
      </c>
      <c r="G42" s="17">
        <v>54</v>
      </c>
      <c r="H42" s="18" t="s">
        <v>72</v>
      </c>
      <c r="I42" s="19">
        <v>43832</v>
      </c>
      <c r="J42" s="18">
        <v>2</v>
      </c>
      <c r="K42" s="20" t="s">
        <v>236</v>
      </c>
      <c r="L42" s="21">
        <v>1019108402</v>
      </c>
      <c r="M42" s="21"/>
      <c r="N42" s="21" t="s">
        <v>27</v>
      </c>
      <c r="O42" s="22" t="s">
        <v>173</v>
      </c>
      <c r="P42" s="23">
        <v>3000000</v>
      </c>
      <c r="Q42" s="24">
        <v>3000000</v>
      </c>
      <c r="R42" s="21">
        <v>0</v>
      </c>
      <c r="S42" s="21">
        <v>0</v>
      </c>
      <c r="T42" s="21">
        <v>29</v>
      </c>
      <c r="U42" s="25">
        <v>43832</v>
      </c>
      <c r="V42" s="25">
        <v>43861</v>
      </c>
      <c r="W42" s="21">
        <v>0</v>
      </c>
      <c r="X42" s="21"/>
      <c r="Y42" s="26"/>
      <c r="Z42" s="22"/>
      <c r="AA42" s="27" t="s">
        <v>356</v>
      </c>
      <c r="AB42" s="28">
        <v>43832</v>
      </c>
      <c r="AC42" s="29">
        <v>3000000</v>
      </c>
      <c r="AD42" s="30"/>
      <c r="AE42" s="21">
        <v>52220600</v>
      </c>
      <c r="AF42" s="20" t="s">
        <v>307</v>
      </c>
      <c r="AG42" s="158" t="s">
        <v>658</v>
      </c>
    </row>
    <row r="43" spans="1:33" s="31" customFormat="1" ht="45" customHeight="1" x14ac:dyDescent="0.25">
      <c r="B43" s="35"/>
      <c r="C43" s="27"/>
      <c r="D43" s="27"/>
      <c r="E43" s="27"/>
      <c r="F43" s="17">
        <v>3</v>
      </c>
      <c r="G43" s="17">
        <v>76</v>
      </c>
      <c r="H43" s="18" t="s">
        <v>73</v>
      </c>
      <c r="I43" s="19">
        <v>43832</v>
      </c>
      <c r="J43" s="18">
        <v>2</v>
      </c>
      <c r="K43" s="20" t="s">
        <v>237</v>
      </c>
      <c r="L43" s="21">
        <v>22733494</v>
      </c>
      <c r="M43" s="21"/>
      <c r="N43" s="21" t="s">
        <v>18</v>
      </c>
      <c r="O43" s="22" t="s">
        <v>174</v>
      </c>
      <c r="P43" s="23">
        <v>2800000</v>
      </c>
      <c r="Q43" s="24">
        <v>2800000</v>
      </c>
      <c r="R43" s="21">
        <v>0</v>
      </c>
      <c r="S43" s="21">
        <v>0</v>
      </c>
      <c r="T43" s="21">
        <v>29</v>
      </c>
      <c r="U43" s="25">
        <v>43832</v>
      </c>
      <c r="V43" s="25">
        <v>43861</v>
      </c>
      <c r="W43" s="21">
        <v>0</v>
      </c>
      <c r="X43" s="21"/>
      <c r="Y43" s="26"/>
      <c r="Z43" s="22"/>
      <c r="AA43" s="27" t="s">
        <v>357</v>
      </c>
      <c r="AB43" s="28">
        <v>43832</v>
      </c>
      <c r="AC43" s="29">
        <v>2800000</v>
      </c>
      <c r="AD43" s="30"/>
      <c r="AE43" s="21">
        <v>52220600</v>
      </c>
      <c r="AF43" s="20" t="s">
        <v>307</v>
      </c>
      <c r="AG43" s="158" t="s">
        <v>659</v>
      </c>
    </row>
    <row r="44" spans="1:33" s="31" customFormat="1" ht="45" customHeight="1" x14ac:dyDescent="0.25">
      <c r="B44" s="35"/>
      <c r="C44" s="27"/>
      <c r="D44" s="27"/>
      <c r="E44" s="27"/>
      <c r="F44" s="17">
        <v>3</v>
      </c>
      <c r="G44" s="17">
        <v>77</v>
      </c>
      <c r="H44" s="18" t="s">
        <v>74</v>
      </c>
      <c r="I44" s="19">
        <v>43832</v>
      </c>
      <c r="J44" s="18">
        <v>1</v>
      </c>
      <c r="K44" s="20" t="s">
        <v>238</v>
      </c>
      <c r="L44" s="21">
        <v>11319745</v>
      </c>
      <c r="M44" s="21"/>
      <c r="N44" s="21" t="s">
        <v>21</v>
      </c>
      <c r="O44" s="22" t="s">
        <v>175</v>
      </c>
      <c r="P44" s="23">
        <v>3000000</v>
      </c>
      <c r="Q44" s="24">
        <v>3000000</v>
      </c>
      <c r="R44" s="32">
        <v>0</v>
      </c>
      <c r="S44" s="32">
        <v>0</v>
      </c>
      <c r="T44" s="32">
        <v>29</v>
      </c>
      <c r="U44" s="25">
        <v>43832</v>
      </c>
      <c r="V44" s="25">
        <v>43861</v>
      </c>
      <c r="W44" s="21">
        <v>0</v>
      </c>
      <c r="X44" s="21"/>
      <c r="Y44" s="26"/>
      <c r="Z44" s="22"/>
      <c r="AA44" s="27" t="s">
        <v>358</v>
      </c>
      <c r="AB44" s="28">
        <v>43832</v>
      </c>
      <c r="AC44" s="29">
        <v>3000000</v>
      </c>
      <c r="AD44" s="30"/>
      <c r="AE44" s="21">
        <v>13459159</v>
      </c>
      <c r="AF44" s="20" t="s">
        <v>37</v>
      </c>
      <c r="AG44" s="158" t="s">
        <v>660</v>
      </c>
    </row>
    <row r="45" spans="1:33" s="31" customFormat="1" ht="45" customHeight="1" x14ac:dyDescent="0.25">
      <c r="B45" s="35"/>
      <c r="C45" s="27"/>
      <c r="D45" s="27"/>
      <c r="E45" s="27"/>
      <c r="F45" s="17">
        <v>4</v>
      </c>
      <c r="G45" s="17">
        <v>166</v>
      </c>
      <c r="H45" s="18" t="s">
        <v>75</v>
      </c>
      <c r="I45" s="19">
        <v>43832</v>
      </c>
      <c r="J45" s="18">
        <v>1</v>
      </c>
      <c r="K45" s="20" t="s">
        <v>239</v>
      </c>
      <c r="L45" s="21">
        <v>80064473</v>
      </c>
      <c r="M45" s="21"/>
      <c r="N45" s="21" t="s">
        <v>33</v>
      </c>
      <c r="O45" s="22" t="s">
        <v>176</v>
      </c>
      <c r="P45" s="23" t="s">
        <v>380</v>
      </c>
      <c r="Q45" s="24">
        <v>15050000</v>
      </c>
      <c r="R45" s="21">
        <v>0</v>
      </c>
      <c r="S45" s="21">
        <v>0</v>
      </c>
      <c r="T45" s="21">
        <v>104</v>
      </c>
      <c r="U45" s="25">
        <v>43832</v>
      </c>
      <c r="V45" s="25">
        <v>43936</v>
      </c>
      <c r="W45" s="21">
        <v>0</v>
      </c>
      <c r="X45" s="21"/>
      <c r="Y45" s="26"/>
      <c r="Z45" s="22"/>
      <c r="AA45" s="27" t="s">
        <v>359</v>
      </c>
      <c r="AB45" s="28">
        <v>43832</v>
      </c>
      <c r="AC45" s="29" t="s">
        <v>380</v>
      </c>
      <c r="AD45" s="30"/>
      <c r="AE45" s="34">
        <v>45449496</v>
      </c>
      <c r="AF45" s="20" t="s">
        <v>319</v>
      </c>
      <c r="AG45" s="158" t="s">
        <v>661</v>
      </c>
    </row>
    <row r="46" spans="1:33" s="31" customFormat="1" ht="45" customHeight="1" x14ac:dyDescent="0.25">
      <c r="B46" s="35"/>
      <c r="C46" s="27"/>
      <c r="D46" s="27"/>
      <c r="E46" s="27"/>
      <c r="F46" s="17">
        <v>4</v>
      </c>
      <c r="G46" s="17">
        <v>92</v>
      </c>
      <c r="H46" s="18" t="s">
        <v>76</v>
      </c>
      <c r="I46" s="19">
        <v>43832</v>
      </c>
      <c r="J46" s="18">
        <v>2</v>
      </c>
      <c r="K46" s="20" t="s">
        <v>240</v>
      </c>
      <c r="L46" s="21">
        <v>52854949</v>
      </c>
      <c r="M46" s="21"/>
      <c r="N46" s="21" t="s">
        <v>35</v>
      </c>
      <c r="O46" s="22" t="s">
        <v>176</v>
      </c>
      <c r="P46" s="23" t="s">
        <v>380</v>
      </c>
      <c r="Q46" s="24">
        <v>15050000</v>
      </c>
      <c r="R46" s="21">
        <v>0</v>
      </c>
      <c r="S46" s="21">
        <v>0</v>
      </c>
      <c r="T46" s="21">
        <v>104</v>
      </c>
      <c r="U46" s="25">
        <v>43832</v>
      </c>
      <c r="V46" s="25">
        <v>43936</v>
      </c>
      <c r="W46" s="21">
        <v>0</v>
      </c>
      <c r="X46" s="21"/>
      <c r="Y46" s="26"/>
      <c r="Z46" s="22"/>
      <c r="AA46" s="27" t="s">
        <v>359</v>
      </c>
      <c r="AB46" s="28">
        <v>43832</v>
      </c>
      <c r="AC46" s="29" t="s">
        <v>380</v>
      </c>
      <c r="AD46" s="30"/>
      <c r="AE46" s="34">
        <v>45449496</v>
      </c>
      <c r="AF46" s="20" t="s">
        <v>319</v>
      </c>
      <c r="AG46" s="158" t="s">
        <v>662</v>
      </c>
    </row>
    <row r="47" spans="1:33" s="31" customFormat="1" ht="45" customHeight="1" x14ac:dyDescent="0.25">
      <c r="B47" s="35"/>
      <c r="C47" s="27"/>
      <c r="D47" s="27"/>
      <c r="E47" s="27"/>
      <c r="F47" s="17">
        <v>4</v>
      </c>
      <c r="G47" s="17">
        <v>82</v>
      </c>
      <c r="H47" s="18" t="s">
        <v>77</v>
      </c>
      <c r="I47" s="19">
        <v>43832</v>
      </c>
      <c r="J47" s="18">
        <v>2</v>
      </c>
      <c r="K47" s="20" t="s">
        <v>241</v>
      </c>
      <c r="L47" s="21">
        <v>52912592</v>
      </c>
      <c r="M47" s="21"/>
      <c r="N47" s="21" t="s">
        <v>21</v>
      </c>
      <c r="O47" s="22" t="s">
        <v>176</v>
      </c>
      <c r="P47" s="23" t="s">
        <v>380</v>
      </c>
      <c r="Q47" s="24">
        <v>15050000</v>
      </c>
      <c r="R47" s="21">
        <v>0</v>
      </c>
      <c r="S47" s="21">
        <v>0</v>
      </c>
      <c r="T47" s="21">
        <v>104</v>
      </c>
      <c r="U47" s="25">
        <v>43832</v>
      </c>
      <c r="V47" s="25">
        <v>43936</v>
      </c>
      <c r="W47" s="21">
        <v>0</v>
      </c>
      <c r="X47" s="21"/>
      <c r="Y47" s="26"/>
      <c r="Z47" s="22"/>
      <c r="AA47" s="27" t="s">
        <v>359</v>
      </c>
      <c r="AB47" s="28">
        <v>43832</v>
      </c>
      <c r="AC47" s="29" t="s">
        <v>380</v>
      </c>
      <c r="AD47" s="30"/>
      <c r="AE47" s="34">
        <v>45449496</v>
      </c>
      <c r="AF47" s="20" t="s">
        <v>319</v>
      </c>
      <c r="AG47" s="158" t="s">
        <v>663</v>
      </c>
    </row>
    <row r="48" spans="1:33" s="31" customFormat="1" ht="45" customHeight="1" x14ac:dyDescent="0.25">
      <c r="B48" s="35"/>
      <c r="C48" s="27"/>
      <c r="D48" s="27"/>
      <c r="E48" s="27"/>
      <c r="F48" s="17">
        <v>4</v>
      </c>
      <c r="G48" s="17">
        <v>97</v>
      </c>
      <c r="H48" s="18" t="s">
        <v>78</v>
      </c>
      <c r="I48" s="19">
        <v>43832</v>
      </c>
      <c r="J48" s="18">
        <v>2</v>
      </c>
      <c r="K48" s="20" t="s">
        <v>242</v>
      </c>
      <c r="L48" s="21">
        <v>52873683</v>
      </c>
      <c r="M48" s="21"/>
      <c r="N48" s="21" t="s">
        <v>32</v>
      </c>
      <c r="O48" s="22" t="s">
        <v>176</v>
      </c>
      <c r="P48" s="23" t="s">
        <v>380</v>
      </c>
      <c r="Q48" s="24">
        <v>15050000</v>
      </c>
      <c r="R48" s="21">
        <v>0</v>
      </c>
      <c r="S48" s="21">
        <v>0</v>
      </c>
      <c r="T48" s="21">
        <v>104</v>
      </c>
      <c r="U48" s="25">
        <v>43832</v>
      </c>
      <c r="V48" s="25">
        <v>43936</v>
      </c>
      <c r="W48" s="21">
        <v>0</v>
      </c>
      <c r="X48" s="21"/>
      <c r="Y48" s="26"/>
      <c r="Z48" s="22"/>
      <c r="AA48" s="27" t="s">
        <v>359</v>
      </c>
      <c r="AB48" s="28">
        <v>43832</v>
      </c>
      <c r="AC48" s="29" t="s">
        <v>380</v>
      </c>
      <c r="AD48" s="30"/>
      <c r="AE48" s="34">
        <v>45449496</v>
      </c>
      <c r="AF48" s="20" t="s">
        <v>319</v>
      </c>
      <c r="AG48" s="158" t="s">
        <v>664</v>
      </c>
    </row>
    <row r="49" spans="2:33" s="31" customFormat="1" ht="45" customHeight="1" x14ac:dyDescent="0.25">
      <c r="B49" s="35"/>
      <c r="C49" s="27"/>
      <c r="D49" s="27"/>
      <c r="E49" s="27"/>
      <c r="F49" s="17">
        <v>4</v>
      </c>
      <c r="G49" s="17">
        <v>126</v>
      </c>
      <c r="H49" s="18" t="s">
        <v>79</v>
      </c>
      <c r="I49" s="19">
        <v>43832</v>
      </c>
      <c r="J49" s="18">
        <v>2</v>
      </c>
      <c r="K49" s="20" t="s">
        <v>243</v>
      </c>
      <c r="L49" s="21">
        <v>52858411</v>
      </c>
      <c r="M49" s="21"/>
      <c r="N49" s="21" t="s">
        <v>33</v>
      </c>
      <c r="O49" s="22" t="s">
        <v>177</v>
      </c>
      <c r="P49" s="23" t="s">
        <v>380</v>
      </c>
      <c r="Q49" s="24">
        <v>15050000</v>
      </c>
      <c r="R49" s="21">
        <v>0</v>
      </c>
      <c r="S49" s="21">
        <v>0</v>
      </c>
      <c r="T49" s="21">
        <v>104</v>
      </c>
      <c r="U49" s="25">
        <v>43832</v>
      </c>
      <c r="V49" s="25">
        <v>43936</v>
      </c>
      <c r="W49" s="21">
        <v>0</v>
      </c>
      <c r="X49" s="21"/>
      <c r="Y49" s="26"/>
      <c r="Z49" s="22"/>
      <c r="AA49" s="27" t="s">
        <v>359</v>
      </c>
      <c r="AB49" s="28">
        <v>43832</v>
      </c>
      <c r="AC49" s="29" t="s">
        <v>380</v>
      </c>
      <c r="AD49" s="30"/>
      <c r="AE49" s="34">
        <v>45449496</v>
      </c>
      <c r="AF49" s="20" t="s">
        <v>319</v>
      </c>
      <c r="AG49" s="158" t="s">
        <v>665</v>
      </c>
    </row>
    <row r="50" spans="2:33" s="31" customFormat="1" ht="45" customHeight="1" x14ac:dyDescent="0.25">
      <c r="B50" s="35"/>
      <c r="C50" s="27"/>
      <c r="D50" s="27"/>
      <c r="E50" s="27"/>
      <c r="F50" s="17">
        <v>4</v>
      </c>
      <c r="G50" s="17">
        <v>77</v>
      </c>
      <c r="H50" s="18" t="s">
        <v>80</v>
      </c>
      <c r="I50" s="19">
        <v>43832</v>
      </c>
      <c r="J50" s="18">
        <v>2</v>
      </c>
      <c r="K50" s="20" t="s">
        <v>244</v>
      </c>
      <c r="L50" s="21">
        <v>36582697</v>
      </c>
      <c r="M50" s="21"/>
      <c r="N50" s="21" t="s">
        <v>21</v>
      </c>
      <c r="O50" s="22" t="s">
        <v>178</v>
      </c>
      <c r="P50" s="23" t="s">
        <v>380</v>
      </c>
      <c r="Q50" s="24">
        <v>15050000</v>
      </c>
      <c r="R50" s="21">
        <v>0</v>
      </c>
      <c r="S50" s="21">
        <v>0</v>
      </c>
      <c r="T50" s="21">
        <v>104</v>
      </c>
      <c r="U50" s="25">
        <v>43832</v>
      </c>
      <c r="V50" s="25">
        <v>43936</v>
      </c>
      <c r="W50" s="21">
        <v>0</v>
      </c>
      <c r="X50" s="21"/>
      <c r="Y50" s="26"/>
      <c r="Z50" s="22"/>
      <c r="AA50" s="27" t="s">
        <v>359</v>
      </c>
      <c r="AB50" s="28">
        <v>43832</v>
      </c>
      <c r="AC50" s="29" t="s">
        <v>380</v>
      </c>
      <c r="AD50" s="30"/>
      <c r="AE50" s="34">
        <v>45449496</v>
      </c>
      <c r="AF50" s="20" t="s">
        <v>319</v>
      </c>
      <c r="AG50" s="158" t="s">
        <v>666</v>
      </c>
    </row>
    <row r="51" spans="2:33" s="31" customFormat="1" ht="45" customHeight="1" x14ac:dyDescent="0.25">
      <c r="B51" s="35"/>
      <c r="C51" s="27"/>
      <c r="D51" s="27"/>
      <c r="E51" s="27"/>
      <c r="F51" s="17">
        <v>4</v>
      </c>
      <c r="G51" s="17">
        <v>70</v>
      </c>
      <c r="H51" s="18" t="s">
        <v>81</v>
      </c>
      <c r="I51" s="19">
        <v>43832</v>
      </c>
      <c r="J51" s="18">
        <v>1</v>
      </c>
      <c r="K51" s="20" t="s">
        <v>245</v>
      </c>
      <c r="L51" s="21">
        <v>79731897</v>
      </c>
      <c r="M51" s="21"/>
      <c r="N51" s="21" t="s">
        <v>27</v>
      </c>
      <c r="O51" s="22" t="s">
        <v>179</v>
      </c>
      <c r="P51" s="23" t="s">
        <v>381</v>
      </c>
      <c r="Q51" s="24">
        <v>8750000</v>
      </c>
      <c r="R51" s="21">
        <v>0</v>
      </c>
      <c r="S51" s="21">
        <v>0</v>
      </c>
      <c r="T51" s="21">
        <v>90</v>
      </c>
      <c r="U51" s="25">
        <v>43846</v>
      </c>
      <c r="V51" s="25">
        <v>43936</v>
      </c>
      <c r="W51" s="21">
        <v>0</v>
      </c>
      <c r="X51" s="21"/>
      <c r="Y51" s="26"/>
      <c r="Z51" s="22"/>
      <c r="AA51" s="27" t="s">
        <v>360</v>
      </c>
      <c r="AB51" s="28">
        <v>43832</v>
      </c>
      <c r="AC51" s="29" t="s">
        <v>381</v>
      </c>
      <c r="AD51" s="30"/>
      <c r="AE51" s="34">
        <v>45449496</v>
      </c>
      <c r="AF51" s="20" t="s">
        <v>319</v>
      </c>
      <c r="AG51" s="158" t="s">
        <v>667</v>
      </c>
    </row>
    <row r="52" spans="2:33" s="31" customFormat="1" ht="45" customHeight="1" x14ac:dyDescent="0.25">
      <c r="B52" s="35"/>
      <c r="C52" s="27"/>
      <c r="D52" s="27"/>
      <c r="E52" s="27"/>
      <c r="F52" s="17">
        <v>5</v>
      </c>
      <c r="G52" s="17">
        <v>57</v>
      </c>
      <c r="H52" s="18" t="s">
        <v>82</v>
      </c>
      <c r="I52" s="19">
        <v>43832</v>
      </c>
      <c r="J52" s="18">
        <v>2</v>
      </c>
      <c r="K52" s="20" t="s">
        <v>246</v>
      </c>
      <c r="L52" s="21">
        <v>43156698</v>
      </c>
      <c r="M52" s="21"/>
      <c r="N52" s="21" t="s">
        <v>34</v>
      </c>
      <c r="O52" s="22" t="s">
        <v>180</v>
      </c>
      <c r="P52" s="23">
        <v>3500000</v>
      </c>
      <c r="Q52" s="24">
        <v>3500000</v>
      </c>
      <c r="R52" s="21">
        <v>0</v>
      </c>
      <c r="S52" s="21">
        <v>0</v>
      </c>
      <c r="T52" s="21">
        <v>29</v>
      </c>
      <c r="U52" s="25">
        <v>43832</v>
      </c>
      <c r="V52" s="25">
        <v>43861</v>
      </c>
      <c r="W52" s="21">
        <v>0</v>
      </c>
      <c r="X52" s="21"/>
      <c r="Y52" s="26"/>
      <c r="Z52" s="22"/>
      <c r="AA52" s="27" t="s">
        <v>361</v>
      </c>
      <c r="AB52" s="28">
        <v>43832</v>
      </c>
      <c r="AC52" s="29">
        <v>3500000</v>
      </c>
      <c r="AD52" s="30"/>
      <c r="AE52" s="21">
        <v>13459159</v>
      </c>
      <c r="AF52" s="20" t="s">
        <v>37</v>
      </c>
      <c r="AG52" s="158" t="s">
        <v>668</v>
      </c>
    </row>
    <row r="53" spans="2:33" s="31" customFormat="1" ht="45" customHeight="1" x14ac:dyDescent="0.25">
      <c r="B53" s="35"/>
      <c r="C53" s="27"/>
      <c r="D53" s="27"/>
      <c r="E53" s="27"/>
      <c r="F53" s="17">
        <v>5</v>
      </c>
      <c r="G53" s="17">
        <v>54</v>
      </c>
      <c r="H53" s="18" t="s">
        <v>83</v>
      </c>
      <c r="I53" s="19">
        <v>43832</v>
      </c>
      <c r="J53" s="18"/>
      <c r="K53" s="20" t="s">
        <v>301</v>
      </c>
      <c r="L53" s="21"/>
      <c r="M53" s="21">
        <v>800243736</v>
      </c>
      <c r="N53" s="21" t="s">
        <v>34</v>
      </c>
      <c r="O53" s="22" t="s">
        <v>181</v>
      </c>
      <c r="P53" s="24">
        <v>3200000</v>
      </c>
      <c r="Q53" s="24">
        <v>12800000</v>
      </c>
      <c r="R53" s="21">
        <v>0</v>
      </c>
      <c r="S53" s="21">
        <v>0</v>
      </c>
      <c r="T53" s="21">
        <v>28</v>
      </c>
      <c r="U53" s="25">
        <v>43833</v>
      </c>
      <c r="V53" s="25">
        <v>43861</v>
      </c>
      <c r="W53" s="21">
        <v>0</v>
      </c>
      <c r="X53" s="21"/>
      <c r="Y53" s="26"/>
      <c r="Z53" s="22"/>
      <c r="AA53" s="27" t="s">
        <v>362</v>
      </c>
      <c r="AB53" s="28">
        <v>43832</v>
      </c>
      <c r="AC53" s="29">
        <v>3200000</v>
      </c>
      <c r="AD53" s="30"/>
      <c r="AE53" s="21">
        <v>13459159</v>
      </c>
      <c r="AF53" s="20" t="s">
        <v>37</v>
      </c>
      <c r="AG53" s="158" t="s">
        <v>669</v>
      </c>
    </row>
    <row r="54" spans="2:33" s="31" customFormat="1" ht="45" customHeight="1" x14ac:dyDescent="0.25">
      <c r="B54" s="35"/>
      <c r="C54" s="27"/>
      <c r="D54" s="27"/>
      <c r="E54" s="27"/>
      <c r="F54" s="17">
        <v>5</v>
      </c>
      <c r="G54" s="17">
        <v>62</v>
      </c>
      <c r="H54" s="18" t="s">
        <v>84</v>
      </c>
      <c r="I54" s="19">
        <v>43832</v>
      </c>
      <c r="J54" s="18">
        <v>2</v>
      </c>
      <c r="K54" s="20" t="s">
        <v>247</v>
      </c>
      <c r="L54" s="21">
        <v>39564543</v>
      </c>
      <c r="M54" s="21"/>
      <c r="N54" s="21" t="s">
        <v>21</v>
      </c>
      <c r="O54" s="22" t="s">
        <v>182</v>
      </c>
      <c r="P54" s="36">
        <v>1026000</v>
      </c>
      <c r="Q54" s="24">
        <v>1026000</v>
      </c>
      <c r="R54" s="21">
        <v>0</v>
      </c>
      <c r="S54" s="21">
        <v>0</v>
      </c>
      <c r="T54" s="21">
        <v>29</v>
      </c>
      <c r="U54" s="25">
        <v>43832</v>
      </c>
      <c r="V54" s="25">
        <v>43861</v>
      </c>
      <c r="W54" s="21">
        <v>0</v>
      </c>
      <c r="X54" s="21"/>
      <c r="Y54" s="26"/>
      <c r="Z54" s="22"/>
      <c r="AA54" s="27" t="s">
        <v>363</v>
      </c>
      <c r="AB54" s="28">
        <v>43832</v>
      </c>
      <c r="AC54" s="29">
        <v>1026000</v>
      </c>
      <c r="AD54" s="30"/>
      <c r="AE54" s="21">
        <v>11310175</v>
      </c>
      <c r="AF54" s="20" t="s">
        <v>314</v>
      </c>
      <c r="AG54" s="158" t="s">
        <v>670</v>
      </c>
    </row>
    <row r="55" spans="2:33" s="31" customFormat="1" ht="45" customHeight="1" x14ac:dyDescent="0.25">
      <c r="B55" s="35"/>
      <c r="C55" s="27"/>
      <c r="D55" s="27"/>
      <c r="E55" s="27"/>
      <c r="F55" s="17">
        <v>5</v>
      </c>
      <c r="G55" s="17">
        <v>67</v>
      </c>
      <c r="H55" s="18" t="s">
        <v>85</v>
      </c>
      <c r="I55" s="19">
        <v>43832</v>
      </c>
      <c r="J55" s="18">
        <v>2</v>
      </c>
      <c r="K55" s="20" t="s">
        <v>248</v>
      </c>
      <c r="L55" s="21">
        <v>39559231</v>
      </c>
      <c r="M55" s="21"/>
      <c r="N55" s="21" t="s">
        <v>34</v>
      </c>
      <c r="O55" s="22" t="s">
        <v>183</v>
      </c>
      <c r="P55" s="24">
        <v>1269000</v>
      </c>
      <c r="Q55" s="24">
        <v>1269000</v>
      </c>
      <c r="R55" s="21">
        <v>0</v>
      </c>
      <c r="S55" s="21">
        <v>0</v>
      </c>
      <c r="T55" s="21">
        <v>29</v>
      </c>
      <c r="U55" s="25">
        <v>43832</v>
      </c>
      <c r="V55" s="25">
        <v>43861</v>
      </c>
      <c r="W55" s="21">
        <v>0</v>
      </c>
      <c r="X55" s="21"/>
      <c r="Y55" s="26"/>
      <c r="Z55" s="22"/>
      <c r="AA55" s="27" t="s">
        <v>364</v>
      </c>
      <c r="AB55" s="28">
        <v>43832</v>
      </c>
      <c r="AC55" s="29">
        <v>1269000</v>
      </c>
      <c r="AD55" s="30"/>
      <c r="AE55" s="21">
        <v>11310175</v>
      </c>
      <c r="AF55" s="20" t="s">
        <v>314</v>
      </c>
      <c r="AG55" s="158" t="s">
        <v>671</v>
      </c>
    </row>
    <row r="56" spans="2:33" s="31" customFormat="1" ht="45" customHeight="1" x14ac:dyDescent="0.25">
      <c r="B56" s="35"/>
      <c r="C56" s="27"/>
      <c r="D56" s="27"/>
      <c r="E56" s="27"/>
      <c r="F56" s="17">
        <v>5</v>
      </c>
      <c r="G56" s="17">
        <v>65</v>
      </c>
      <c r="H56" s="18" t="s">
        <v>86</v>
      </c>
      <c r="I56" s="19">
        <v>43832</v>
      </c>
      <c r="J56" s="18">
        <v>2</v>
      </c>
      <c r="K56" s="20" t="s">
        <v>249</v>
      </c>
      <c r="L56" s="21">
        <v>1019096671</v>
      </c>
      <c r="M56" s="21"/>
      <c r="N56" s="21" t="s">
        <v>30</v>
      </c>
      <c r="O56" s="22" t="s">
        <v>184</v>
      </c>
      <c r="P56" s="24">
        <v>2000000</v>
      </c>
      <c r="Q56" s="24">
        <v>466600</v>
      </c>
      <c r="R56" s="21">
        <v>0</v>
      </c>
      <c r="S56" s="21">
        <v>0</v>
      </c>
      <c r="T56" s="21">
        <v>8</v>
      </c>
      <c r="U56" s="25">
        <v>43832</v>
      </c>
      <c r="V56" s="25">
        <v>43838</v>
      </c>
      <c r="W56" s="21">
        <v>0</v>
      </c>
      <c r="X56" s="21"/>
      <c r="Y56" s="26">
        <v>43839</v>
      </c>
      <c r="Z56" s="22"/>
      <c r="AA56" s="27" t="s">
        <v>365</v>
      </c>
      <c r="AB56" s="28">
        <v>43832</v>
      </c>
      <c r="AC56" s="29">
        <v>2000000</v>
      </c>
      <c r="AD56" s="30"/>
      <c r="AE56" s="21">
        <v>11310175</v>
      </c>
      <c r="AF56" s="20" t="s">
        <v>314</v>
      </c>
      <c r="AG56" s="158" t="s">
        <v>672</v>
      </c>
    </row>
    <row r="57" spans="2:33" s="31" customFormat="1" ht="45" customHeight="1" x14ac:dyDescent="0.25">
      <c r="B57" s="35"/>
      <c r="C57" s="27"/>
      <c r="D57" s="27"/>
      <c r="E57" s="27"/>
      <c r="F57" s="17">
        <v>5</v>
      </c>
      <c r="G57" s="17">
        <v>50</v>
      </c>
      <c r="H57" s="18" t="s">
        <v>87</v>
      </c>
      <c r="I57" s="19">
        <v>43832</v>
      </c>
      <c r="J57" s="18">
        <v>2</v>
      </c>
      <c r="K57" s="20" t="s">
        <v>250</v>
      </c>
      <c r="L57" s="21">
        <v>20358936</v>
      </c>
      <c r="M57" s="21"/>
      <c r="N57" s="21" t="s">
        <v>36</v>
      </c>
      <c r="O57" s="22" t="s">
        <v>185</v>
      </c>
      <c r="P57" s="23">
        <v>1125000</v>
      </c>
      <c r="Q57" s="24">
        <v>1125000</v>
      </c>
      <c r="R57" s="21">
        <v>0</v>
      </c>
      <c r="S57" s="21">
        <v>0</v>
      </c>
      <c r="T57" s="21">
        <v>29</v>
      </c>
      <c r="U57" s="25">
        <v>43832</v>
      </c>
      <c r="V57" s="25">
        <v>43861</v>
      </c>
      <c r="W57" s="21">
        <v>0</v>
      </c>
      <c r="X57" s="21"/>
      <c r="Y57" s="26"/>
      <c r="Z57" s="22"/>
      <c r="AA57" s="27" t="s">
        <v>366</v>
      </c>
      <c r="AB57" s="28">
        <v>43832</v>
      </c>
      <c r="AC57" s="29">
        <v>1125000</v>
      </c>
      <c r="AD57" s="30"/>
      <c r="AE57" s="21">
        <v>52220600</v>
      </c>
      <c r="AF57" s="20" t="s">
        <v>307</v>
      </c>
      <c r="AG57" s="158" t="s">
        <v>673</v>
      </c>
    </row>
    <row r="58" spans="2:33" s="31" customFormat="1" ht="45" customHeight="1" x14ac:dyDescent="0.25">
      <c r="B58" s="35"/>
      <c r="C58" s="27"/>
      <c r="D58" s="27"/>
      <c r="E58" s="27"/>
      <c r="F58" s="17">
        <v>5</v>
      </c>
      <c r="G58" s="17">
        <v>51</v>
      </c>
      <c r="H58" s="18" t="s">
        <v>88</v>
      </c>
      <c r="I58" s="19">
        <v>43832</v>
      </c>
      <c r="J58" s="18">
        <v>2</v>
      </c>
      <c r="K58" s="20" t="s">
        <v>251</v>
      </c>
      <c r="L58" s="21">
        <v>1019017602</v>
      </c>
      <c r="M58" s="21"/>
      <c r="N58" s="21" t="s">
        <v>36</v>
      </c>
      <c r="O58" s="22" t="s">
        <v>186</v>
      </c>
      <c r="P58" s="116">
        <v>1371000</v>
      </c>
      <c r="Q58" s="24">
        <v>1371000</v>
      </c>
      <c r="R58" s="21">
        <v>0</v>
      </c>
      <c r="S58" s="21">
        <v>0</v>
      </c>
      <c r="T58" s="21">
        <v>29</v>
      </c>
      <c r="U58" s="25">
        <v>43832</v>
      </c>
      <c r="V58" s="25">
        <v>43861</v>
      </c>
      <c r="W58" s="21">
        <v>0</v>
      </c>
      <c r="X58" s="21"/>
      <c r="Y58" s="26"/>
      <c r="Z58" s="22"/>
      <c r="AA58" s="27" t="s">
        <v>367</v>
      </c>
      <c r="AB58" s="28">
        <v>43832</v>
      </c>
      <c r="AC58" s="29">
        <v>1371000</v>
      </c>
      <c r="AD58" s="30"/>
      <c r="AE58" s="21">
        <v>52220600</v>
      </c>
      <c r="AF58" s="20" t="s">
        <v>307</v>
      </c>
      <c r="AG58" s="158" t="s">
        <v>674</v>
      </c>
    </row>
    <row r="59" spans="2:33" s="31" customFormat="1" ht="45" customHeight="1" x14ac:dyDescent="0.25">
      <c r="B59" s="35"/>
      <c r="C59" s="27"/>
      <c r="D59" s="27"/>
      <c r="E59" s="27"/>
      <c r="F59" s="17">
        <v>5</v>
      </c>
      <c r="G59" s="17">
        <v>51</v>
      </c>
      <c r="H59" s="18" t="s">
        <v>89</v>
      </c>
      <c r="I59" s="19">
        <v>43832</v>
      </c>
      <c r="J59" s="18">
        <v>2</v>
      </c>
      <c r="K59" s="20" t="s">
        <v>252</v>
      </c>
      <c r="L59" s="21">
        <v>1070604747</v>
      </c>
      <c r="M59" s="21"/>
      <c r="N59" s="21" t="s">
        <v>21</v>
      </c>
      <c r="O59" s="22" t="s">
        <v>187</v>
      </c>
      <c r="P59" s="23">
        <v>1125000</v>
      </c>
      <c r="Q59" s="24">
        <v>1125000</v>
      </c>
      <c r="R59" s="21">
        <v>0</v>
      </c>
      <c r="S59" s="21">
        <v>0</v>
      </c>
      <c r="T59" s="21">
        <v>29</v>
      </c>
      <c r="U59" s="25">
        <v>43832</v>
      </c>
      <c r="V59" s="25">
        <v>43861</v>
      </c>
      <c r="W59" s="21">
        <v>0</v>
      </c>
      <c r="X59" s="21"/>
      <c r="Y59" s="26"/>
      <c r="Z59" s="22"/>
      <c r="AA59" s="27" t="s">
        <v>368</v>
      </c>
      <c r="AB59" s="28">
        <v>43832</v>
      </c>
      <c r="AC59" s="29">
        <v>1125000</v>
      </c>
      <c r="AD59" s="30"/>
      <c r="AE59" s="21">
        <v>52220600</v>
      </c>
      <c r="AF59" s="20" t="s">
        <v>307</v>
      </c>
      <c r="AG59" s="158" t="s">
        <v>675</v>
      </c>
    </row>
    <row r="60" spans="2:33" s="31" customFormat="1" ht="45" customHeight="1" x14ac:dyDescent="0.25">
      <c r="B60" s="35"/>
      <c r="C60" s="27"/>
      <c r="D60" s="27"/>
      <c r="E60" s="27"/>
      <c r="F60" s="17">
        <v>5</v>
      </c>
      <c r="G60" s="17">
        <v>48</v>
      </c>
      <c r="H60" s="18" t="s">
        <v>90</v>
      </c>
      <c r="I60" s="19">
        <v>43832</v>
      </c>
      <c r="J60" s="18">
        <v>2</v>
      </c>
      <c r="K60" s="20" t="s">
        <v>253</v>
      </c>
      <c r="L60" s="21">
        <v>1053846620</v>
      </c>
      <c r="M60" s="21"/>
      <c r="N60" s="21" t="s">
        <v>21</v>
      </c>
      <c r="O60" s="22" t="s">
        <v>188</v>
      </c>
      <c r="P60" s="24">
        <v>2000000</v>
      </c>
      <c r="Q60" s="24">
        <v>2000000</v>
      </c>
      <c r="R60" s="21">
        <v>0</v>
      </c>
      <c r="S60" s="21">
        <v>0</v>
      </c>
      <c r="T60" s="21">
        <v>29</v>
      </c>
      <c r="U60" s="25">
        <v>43832</v>
      </c>
      <c r="V60" s="25">
        <v>43861</v>
      </c>
      <c r="W60" s="21">
        <v>0</v>
      </c>
      <c r="X60" s="21"/>
      <c r="Y60" s="26"/>
      <c r="Z60" s="22"/>
      <c r="AA60" s="27" t="s">
        <v>369</v>
      </c>
      <c r="AB60" s="28">
        <v>43832</v>
      </c>
      <c r="AC60" s="29">
        <v>2000000</v>
      </c>
      <c r="AD60" s="30"/>
      <c r="AE60" s="21">
        <v>52963151</v>
      </c>
      <c r="AF60" s="20" t="s">
        <v>315</v>
      </c>
      <c r="AG60" s="158" t="s">
        <v>676</v>
      </c>
    </row>
    <row r="61" spans="2:33" s="31" customFormat="1" ht="45" customHeight="1" x14ac:dyDescent="0.25">
      <c r="B61" s="35"/>
      <c r="C61" s="27"/>
      <c r="D61" s="27"/>
      <c r="E61" s="27"/>
      <c r="F61" s="17">
        <v>5</v>
      </c>
      <c r="G61" s="17">
        <v>74</v>
      </c>
      <c r="H61" s="18" t="s">
        <v>91</v>
      </c>
      <c r="I61" s="19">
        <v>43832</v>
      </c>
      <c r="J61" s="18">
        <v>2</v>
      </c>
      <c r="K61" s="20" t="s">
        <v>254</v>
      </c>
      <c r="L61" s="21">
        <v>52228188</v>
      </c>
      <c r="M61" s="21"/>
      <c r="N61" s="21" t="s">
        <v>32</v>
      </c>
      <c r="O61" s="22" t="s">
        <v>189</v>
      </c>
      <c r="P61" s="116">
        <v>1371000</v>
      </c>
      <c r="Q61" s="24">
        <v>1371000</v>
      </c>
      <c r="R61" s="21">
        <v>0</v>
      </c>
      <c r="S61" s="21">
        <v>0</v>
      </c>
      <c r="T61" s="21">
        <v>29</v>
      </c>
      <c r="U61" s="25">
        <v>43832</v>
      </c>
      <c r="V61" s="25">
        <v>43861</v>
      </c>
      <c r="W61" s="21">
        <v>0</v>
      </c>
      <c r="X61" s="21"/>
      <c r="Y61" s="26"/>
      <c r="Z61" s="22"/>
      <c r="AA61" s="27" t="s">
        <v>370</v>
      </c>
      <c r="AB61" s="28">
        <v>43832</v>
      </c>
      <c r="AC61" s="29">
        <v>1371000</v>
      </c>
      <c r="AD61" s="30"/>
      <c r="AE61" s="21">
        <v>11310501</v>
      </c>
      <c r="AF61" s="20" t="s">
        <v>316</v>
      </c>
      <c r="AG61" s="158" t="s">
        <v>677</v>
      </c>
    </row>
    <row r="62" spans="2:33" s="31" customFormat="1" ht="45" customHeight="1" x14ac:dyDescent="0.25">
      <c r="B62" s="35"/>
      <c r="C62" s="27"/>
      <c r="D62" s="27"/>
      <c r="E62" s="27"/>
      <c r="F62" s="17">
        <v>5</v>
      </c>
      <c r="G62" s="17">
        <v>50</v>
      </c>
      <c r="H62" s="18" t="s">
        <v>92</v>
      </c>
      <c r="I62" s="19">
        <v>43832</v>
      </c>
      <c r="J62" s="18">
        <v>2</v>
      </c>
      <c r="K62" s="20" t="s">
        <v>255</v>
      </c>
      <c r="L62" s="21">
        <v>39571689</v>
      </c>
      <c r="M62" s="21"/>
      <c r="N62" s="21" t="s">
        <v>32</v>
      </c>
      <c r="O62" s="22" t="s">
        <v>190</v>
      </c>
      <c r="P62" s="23">
        <v>5500000</v>
      </c>
      <c r="Q62" s="24">
        <v>5500000</v>
      </c>
      <c r="R62" s="21">
        <v>0</v>
      </c>
      <c r="S62" s="21">
        <v>0</v>
      </c>
      <c r="T62" s="21">
        <v>29</v>
      </c>
      <c r="U62" s="25">
        <v>43832</v>
      </c>
      <c r="V62" s="25">
        <v>43861</v>
      </c>
      <c r="W62" s="21">
        <v>0</v>
      </c>
      <c r="X62" s="21"/>
      <c r="Y62" s="26"/>
      <c r="Z62" s="22"/>
      <c r="AA62" s="27" t="s">
        <v>371</v>
      </c>
      <c r="AB62" s="28">
        <v>43832</v>
      </c>
      <c r="AC62" s="29">
        <v>5500000</v>
      </c>
      <c r="AD62" s="30"/>
      <c r="AE62" s="21">
        <v>11310501</v>
      </c>
      <c r="AF62" s="20" t="s">
        <v>316</v>
      </c>
      <c r="AG62" s="158" t="s">
        <v>678</v>
      </c>
    </row>
    <row r="63" spans="2:33" s="31" customFormat="1" ht="45" customHeight="1" x14ac:dyDescent="0.25">
      <c r="B63" s="35"/>
      <c r="C63" s="27"/>
      <c r="D63" s="27"/>
      <c r="E63" s="27"/>
      <c r="F63" s="17">
        <v>5</v>
      </c>
      <c r="G63" s="17">
        <v>58</v>
      </c>
      <c r="H63" s="18" t="s">
        <v>93</v>
      </c>
      <c r="I63" s="19">
        <v>43832</v>
      </c>
      <c r="J63" s="18"/>
      <c r="K63" s="20" t="s">
        <v>256</v>
      </c>
      <c r="L63" s="21"/>
      <c r="M63" s="21">
        <v>800162425</v>
      </c>
      <c r="N63" s="21" t="s">
        <v>27</v>
      </c>
      <c r="O63" s="22" t="s">
        <v>191</v>
      </c>
      <c r="P63" s="24">
        <v>41000</v>
      </c>
      <c r="Q63" s="24">
        <v>2460000</v>
      </c>
      <c r="R63" s="21">
        <v>0</v>
      </c>
      <c r="S63" s="21">
        <v>0</v>
      </c>
      <c r="T63" s="21">
        <v>364</v>
      </c>
      <c r="U63" s="25">
        <v>43832</v>
      </c>
      <c r="V63" s="25">
        <v>44196</v>
      </c>
      <c r="W63" s="21">
        <v>0</v>
      </c>
      <c r="X63" s="21"/>
      <c r="Y63" s="26"/>
      <c r="Z63" s="22"/>
      <c r="AA63" s="27">
        <v>59</v>
      </c>
      <c r="AB63" s="28">
        <v>43832</v>
      </c>
      <c r="AC63" s="37">
        <v>41000</v>
      </c>
      <c r="AD63" s="30"/>
      <c r="AE63" s="21">
        <v>52220600</v>
      </c>
      <c r="AF63" s="20" t="s">
        <v>307</v>
      </c>
      <c r="AG63" s="158" t="s">
        <v>679</v>
      </c>
    </row>
    <row r="64" spans="2:33" s="31" customFormat="1" ht="45" customHeight="1" x14ac:dyDescent="0.25">
      <c r="B64" s="35"/>
      <c r="C64" s="27"/>
      <c r="D64" s="27"/>
      <c r="E64" s="27"/>
      <c r="F64" s="17">
        <v>5</v>
      </c>
      <c r="G64" s="17">
        <v>68</v>
      </c>
      <c r="H64" s="18" t="s">
        <v>94</v>
      </c>
      <c r="I64" s="19">
        <v>43832</v>
      </c>
      <c r="J64" s="18"/>
      <c r="K64" s="33" t="s">
        <v>302</v>
      </c>
      <c r="L64" s="21"/>
      <c r="M64" s="21">
        <v>900120195</v>
      </c>
      <c r="N64" s="21" t="s">
        <v>34</v>
      </c>
      <c r="O64" s="22" t="s">
        <v>192</v>
      </c>
      <c r="P64" s="24">
        <v>2000000</v>
      </c>
      <c r="Q64" s="24">
        <v>2000000</v>
      </c>
      <c r="R64" s="21">
        <v>0</v>
      </c>
      <c r="S64" s="21">
        <v>1000000</v>
      </c>
      <c r="T64" s="21">
        <v>29</v>
      </c>
      <c r="U64" s="25">
        <v>43832</v>
      </c>
      <c r="V64" s="25">
        <v>43861</v>
      </c>
      <c r="W64" s="21">
        <v>0</v>
      </c>
      <c r="X64" s="21"/>
      <c r="Y64" s="26"/>
      <c r="Z64" s="22"/>
      <c r="AA64" s="27">
        <v>60</v>
      </c>
      <c r="AB64" s="28">
        <v>43832</v>
      </c>
      <c r="AC64" s="29">
        <v>2000000</v>
      </c>
      <c r="AD64" s="30"/>
      <c r="AE64" s="21">
        <v>52220600</v>
      </c>
      <c r="AF64" s="20" t="s">
        <v>307</v>
      </c>
      <c r="AG64" s="158" t="s">
        <v>680</v>
      </c>
    </row>
    <row r="65" spans="1:33" s="31" customFormat="1" ht="54" customHeight="1" x14ac:dyDescent="0.25">
      <c r="B65" s="35"/>
      <c r="C65" s="27"/>
      <c r="D65" s="27"/>
      <c r="E65" s="27"/>
      <c r="F65" s="17">
        <v>5</v>
      </c>
      <c r="G65" s="17">
        <v>89</v>
      </c>
      <c r="H65" s="18" t="s">
        <v>95</v>
      </c>
      <c r="I65" s="19">
        <v>43832</v>
      </c>
      <c r="J65" s="18"/>
      <c r="K65" s="33" t="s">
        <v>257</v>
      </c>
      <c r="L65" s="21"/>
      <c r="M65" s="21">
        <v>800066001</v>
      </c>
      <c r="N65" s="21" t="s">
        <v>27</v>
      </c>
      <c r="O65" s="22" t="s">
        <v>193</v>
      </c>
      <c r="P65" s="116">
        <v>1000000</v>
      </c>
      <c r="Q65" s="24">
        <v>1000000</v>
      </c>
      <c r="R65" s="21">
        <v>0</v>
      </c>
      <c r="S65" s="21">
        <v>0</v>
      </c>
      <c r="T65" s="21">
        <v>29</v>
      </c>
      <c r="U65" s="25">
        <v>43832</v>
      </c>
      <c r="V65" s="25">
        <v>43861</v>
      </c>
      <c r="W65" s="21">
        <v>0</v>
      </c>
      <c r="X65" s="21"/>
      <c r="Y65" s="26"/>
      <c r="Z65" s="22"/>
      <c r="AA65" s="27">
        <v>60</v>
      </c>
      <c r="AB65" s="28">
        <v>43832</v>
      </c>
      <c r="AC65" s="29">
        <v>1000000</v>
      </c>
      <c r="AD65" s="30"/>
      <c r="AE65" s="21">
        <v>52220600</v>
      </c>
      <c r="AF65" s="20" t="s">
        <v>307</v>
      </c>
      <c r="AG65" s="158" t="s">
        <v>681</v>
      </c>
    </row>
    <row r="66" spans="1:33" s="31" customFormat="1" ht="45" customHeight="1" x14ac:dyDescent="0.25">
      <c r="B66" s="35"/>
      <c r="C66" s="27"/>
      <c r="D66" s="27"/>
      <c r="E66" s="27"/>
      <c r="F66" s="17">
        <v>5</v>
      </c>
      <c r="G66" s="17">
        <v>58</v>
      </c>
      <c r="H66" s="18" t="s">
        <v>96</v>
      </c>
      <c r="I66" s="19">
        <v>43832</v>
      </c>
      <c r="J66" s="18"/>
      <c r="K66" s="20" t="s">
        <v>303</v>
      </c>
      <c r="L66" s="21"/>
      <c r="M66" s="21">
        <v>800219154</v>
      </c>
      <c r="N66" s="21" t="s">
        <v>21</v>
      </c>
      <c r="O66" s="22" t="s">
        <v>194</v>
      </c>
      <c r="P66" s="24">
        <v>2000000</v>
      </c>
      <c r="Q66" s="24">
        <v>2000000</v>
      </c>
      <c r="R66" s="21">
        <v>0</v>
      </c>
      <c r="S66" s="21">
        <v>0</v>
      </c>
      <c r="T66" s="21">
        <v>29</v>
      </c>
      <c r="U66" s="25">
        <v>43832</v>
      </c>
      <c r="V66" s="25">
        <v>43861</v>
      </c>
      <c r="W66" s="21">
        <v>0</v>
      </c>
      <c r="X66" s="21"/>
      <c r="Y66" s="26"/>
      <c r="Z66" s="22"/>
      <c r="AA66" s="27" t="s">
        <v>372</v>
      </c>
      <c r="AB66" s="28">
        <v>43832</v>
      </c>
      <c r="AC66" s="29">
        <v>2000000</v>
      </c>
      <c r="AD66" s="30"/>
      <c r="AE66" s="21">
        <v>11298565</v>
      </c>
      <c r="AF66" s="20" t="s">
        <v>317</v>
      </c>
      <c r="AG66" s="158" t="s">
        <v>682</v>
      </c>
    </row>
    <row r="67" spans="1:33" s="31" customFormat="1" ht="45" customHeight="1" x14ac:dyDescent="0.25">
      <c r="B67" s="35"/>
      <c r="C67" s="27"/>
      <c r="D67" s="27"/>
      <c r="E67" s="27"/>
      <c r="F67" s="17">
        <v>5</v>
      </c>
      <c r="G67" s="17">
        <v>41</v>
      </c>
      <c r="H67" s="18" t="s">
        <v>97</v>
      </c>
      <c r="I67" s="19">
        <v>43832</v>
      </c>
      <c r="J67" s="18"/>
      <c r="K67" s="20" t="s">
        <v>304</v>
      </c>
      <c r="L67" s="21">
        <v>65768082</v>
      </c>
      <c r="M67" s="21"/>
      <c r="N67" s="21" t="s">
        <v>34</v>
      </c>
      <c r="O67" s="22" t="s">
        <v>195</v>
      </c>
      <c r="P67" s="38">
        <v>1672950</v>
      </c>
      <c r="Q67" s="24">
        <v>1672950</v>
      </c>
      <c r="R67" s="21">
        <v>0</v>
      </c>
      <c r="S67" s="21">
        <v>0</v>
      </c>
      <c r="T67" s="21">
        <v>29</v>
      </c>
      <c r="U67" s="25">
        <v>43832</v>
      </c>
      <c r="V67" s="25">
        <v>43861</v>
      </c>
      <c r="W67" s="21">
        <v>0</v>
      </c>
      <c r="X67" s="21"/>
      <c r="Y67" s="26"/>
      <c r="Z67" s="22"/>
      <c r="AA67" s="27" t="s">
        <v>373</v>
      </c>
      <c r="AB67" s="28">
        <v>43832</v>
      </c>
      <c r="AC67" s="29">
        <v>1672950</v>
      </c>
      <c r="AD67" s="30"/>
      <c r="AE67" s="34">
        <v>39569414</v>
      </c>
      <c r="AF67" s="20" t="s">
        <v>310</v>
      </c>
      <c r="AG67" s="158" t="s">
        <v>683</v>
      </c>
    </row>
    <row r="68" spans="1:33" s="31" customFormat="1" ht="45" customHeight="1" x14ac:dyDescent="0.25">
      <c r="B68" s="35"/>
      <c r="C68" s="27"/>
      <c r="D68" s="27"/>
      <c r="E68" s="27"/>
      <c r="F68" s="17">
        <v>6</v>
      </c>
      <c r="G68" s="17">
        <v>86</v>
      </c>
      <c r="H68" s="18" t="s">
        <v>98</v>
      </c>
      <c r="I68" s="19">
        <v>43832</v>
      </c>
      <c r="J68" s="18">
        <v>2</v>
      </c>
      <c r="K68" s="20" t="s">
        <v>305</v>
      </c>
      <c r="L68" s="21">
        <v>1079032342</v>
      </c>
      <c r="M68" s="21"/>
      <c r="N68" s="21" t="s">
        <v>21</v>
      </c>
      <c r="O68" s="22" t="s">
        <v>196</v>
      </c>
      <c r="P68" s="116" t="s">
        <v>380</v>
      </c>
      <c r="Q68" s="24">
        <v>15050000</v>
      </c>
      <c r="R68" s="21">
        <v>0</v>
      </c>
      <c r="S68" s="21">
        <v>0</v>
      </c>
      <c r="T68" s="21">
        <v>104</v>
      </c>
      <c r="U68" s="25">
        <v>43832</v>
      </c>
      <c r="V68" s="25">
        <v>43936</v>
      </c>
      <c r="W68" s="21">
        <v>0</v>
      </c>
      <c r="X68" s="21"/>
      <c r="Y68" s="26"/>
      <c r="Z68" s="22"/>
      <c r="AA68" s="27" t="s">
        <v>359</v>
      </c>
      <c r="AB68" s="28">
        <v>43832</v>
      </c>
      <c r="AC68" s="29" t="s">
        <v>380</v>
      </c>
      <c r="AD68" s="30"/>
      <c r="AE68" s="34">
        <v>45449496</v>
      </c>
      <c r="AF68" s="20" t="s">
        <v>319</v>
      </c>
      <c r="AG68" s="158" t="s">
        <v>684</v>
      </c>
    </row>
    <row r="69" spans="1:33" s="31" customFormat="1" ht="45" customHeight="1" x14ac:dyDescent="0.25">
      <c r="B69" s="35"/>
      <c r="C69" s="27"/>
      <c r="D69" s="27"/>
      <c r="E69" s="27"/>
      <c r="F69" s="17">
        <v>6</v>
      </c>
      <c r="G69" s="17">
        <v>45</v>
      </c>
      <c r="H69" s="18" t="s">
        <v>99</v>
      </c>
      <c r="I69" s="19">
        <v>43475</v>
      </c>
      <c r="J69" s="18">
        <v>2</v>
      </c>
      <c r="K69" s="39" t="s">
        <v>411</v>
      </c>
      <c r="L69" s="21">
        <v>51984881</v>
      </c>
      <c r="M69" s="21"/>
      <c r="N69" s="21" t="s">
        <v>21</v>
      </c>
      <c r="O69" s="22" t="s">
        <v>197</v>
      </c>
      <c r="P69" s="23">
        <v>1200000</v>
      </c>
      <c r="Q69" s="24">
        <v>1200000</v>
      </c>
      <c r="R69" s="21">
        <v>0</v>
      </c>
      <c r="S69" s="21">
        <v>0</v>
      </c>
      <c r="T69" s="40">
        <v>386</v>
      </c>
      <c r="U69" s="25">
        <v>43475</v>
      </c>
      <c r="V69" s="25">
        <v>43861</v>
      </c>
      <c r="W69" s="21">
        <v>0</v>
      </c>
      <c r="X69" s="21"/>
      <c r="Y69" s="26"/>
      <c r="Z69" s="22"/>
      <c r="AA69" s="21" t="s">
        <v>268</v>
      </c>
      <c r="AB69" s="26">
        <v>43832</v>
      </c>
      <c r="AC69" s="29">
        <v>1200000</v>
      </c>
      <c r="AD69" s="30"/>
      <c r="AE69" s="21">
        <v>52220600</v>
      </c>
      <c r="AF69" s="20" t="s">
        <v>307</v>
      </c>
      <c r="AG69" s="158" t="s">
        <v>685</v>
      </c>
    </row>
    <row r="70" spans="1:33" s="31" customFormat="1" ht="45" customHeight="1" x14ac:dyDescent="0.25">
      <c r="B70" s="35"/>
      <c r="C70" s="27"/>
      <c r="D70" s="27"/>
      <c r="E70" s="27"/>
      <c r="F70" s="17">
        <v>6</v>
      </c>
      <c r="G70" s="17">
        <v>51</v>
      </c>
      <c r="H70" s="18" t="s">
        <v>100</v>
      </c>
      <c r="I70" s="19">
        <v>43847</v>
      </c>
      <c r="J70" s="18">
        <v>2</v>
      </c>
      <c r="K70" s="39" t="s">
        <v>410</v>
      </c>
      <c r="L70" s="21">
        <v>52529067</v>
      </c>
      <c r="M70" s="21"/>
      <c r="N70" s="21" t="s">
        <v>30</v>
      </c>
      <c r="O70" s="22" t="s">
        <v>198</v>
      </c>
      <c r="P70" s="116">
        <v>1200000</v>
      </c>
      <c r="Q70" s="24">
        <v>1200000</v>
      </c>
      <c r="R70" s="32">
        <v>0</v>
      </c>
      <c r="S70" s="32">
        <v>0</v>
      </c>
      <c r="T70" s="41">
        <v>14</v>
      </c>
      <c r="U70" s="25">
        <v>43847</v>
      </c>
      <c r="V70" s="25">
        <v>43861</v>
      </c>
      <c r="W70" s="21">
        <v>0</v>
      </c>
      <c r="X70" s="21"/>
      <c r="Y70" s="26"/>
      <c r="Z70" s="22"/>
      <c r="AA70" s="21" t="s">
        <v>267</v>
      </c>
      <c r="AB70" s="26">
        <v>43832</v>
      </c>
      <c r="AC70" s="29">
        <v>1200000</v>
      </c>
      <c r="AD70" s="30"/>
      <c r="AE70" s="21">
        <v>52220600</v>
      </c>
      <c r="AF70" s="20" t="s">
        <v>307</v>
      </c>
      <c r="AG70" s="158" t="s">
        <v>686</v>
      </c>
    </row>
    <row r="71" spans="1:33" s="31" customFormat="1" ht="45" customHeight="1" x14ac:dyDescent="0.25">
      <c r="B71" s="35"/>
      <c r="C71" s="27"/>
      <c r="D71" s="27"/>
      <c r="E71" s="27"/>
      <c r="F71" s="17">
        <v>6</v>
      </c>
      <c r="G71" s="17">
        <v>58</v>
      </c>
      <c r="H71" s="18" t="s">
        <v>101</v>
      </c>
      <c r="I71" s="19">
        <v>43853</v>
      </c>
      <c r="J71" s="18">
        <v>1</v>
      </c>
      <c r="K71" s="20" t="s">
        <v>258</v>
      </c>
      <c r="L71" s="21">
        <v>79495794</v>
      </c>
      <c r="M71" s="21"/>
      <c r="N71" s="21" t="s">
        <v>18</v>
      </c>
      <c r="O71" s="22" t="s">
        <v>169</v>
      </c>
      <c r="P71" s="24">
        <v>1200000</v>
      </c>
      <c r="Q71" s="24">
        <v>1200000</v>
      </c>
      <c r="R71" s="21">
        <v>0</v>
      </c>
      <c r="S71" s="21">
        <v>0</v>
      </c>
      <c r="T71" s="40">
        <v>8</v>
      </c>
      <c r="U71" s="25">
        <v>43853</v>
      </c>
      <c r="V71" s="25">
        <v>43861</v>
      </c>
      <c r="W71" s="21">
        <v>0</v>
      </c>
      <c r="X71" s="21"/>
      <c r="Y71" s="26"/>
      <c r="Z71" s="22"/>
      <c r="AA71" s="21" t="s">
        <v>269</v>
      </c>
      <c r="AB71" s="26">
        <v>43832</v>
      </c>
      <c r="AC71" s="29">
        <v>1200000</v>
      </c>
      <c r="AD71" s="30"/>
      <c r="AE71" s="21">
        <v>52220600</v>
      </c>
      <c r="AF71" s="20" t="s">
        <v>307</v>
      </c>
      <c r="AG71" s="158" t="s">
        <v>687</v>
      </c>
    </row>
    <row r="72" spans="1:33" s="31" customFormat="1" ht="45" customHeight="1" x14ac:dyDescent="0.25">
      <c r="B72" s="35"/>
      <c r="C72" s="27"/>
      <c r="D72" s="27"/>
      <c r="E72" s="27"/>
      <c r="F72" s="17">
        <v>6</v>
      </c>
      <c r="G72" s="17">
        <v>30</v>
      </c>
      <c r="H72" s="18" t="s">
        <v>102</v>
      </c>
      <c r="I72" s="19">
        <v>43858</v>
      </c>
      <c r="J72" s="18"/>
      <c r="K72" s="20" t="s">
        <v>550</v>
      </c>
      <c r="L72" s="21">
        <v>11301026</v>
      </c>
      <c r="M72" s="21"/>
      <c r="N72" s="21" t="s">
        <v>27</v>
      </c>
      <c r="O72" s="22" t="s">
        <v>199</v>
      </c>
      <c r="P72" s="36">
        <v>3500000</v>
      </c>
      <c r="Q72" s="24">
        <v>17500000</v>
      </c>
      <c r="R72" s="21">
        <v>0</v>
      </c>
      <c r="S72" s="21">
        <v>0</v>
      </c>
      <c r="T72" s="40">
        <v>152</v>
      </c>
      <c r="U72" s="25">
        <v>43860</v>
      </c>
      <c r="V72" s="25">
        <v>44012</v>
      </c>
      <c r="W72" s="21">
        <v>0</v>
      </c>
      <c r="X72" s="21"/>
      <c r="Y72" s="26"/>
      <c r="Z72" s="22"/>
      <c r="AA72" s="21">
        <v>115</v>
      </c>
      <c r="AB72" s="26">
        <v>43854</v>
      </c>
      <c r="AC72" s="29">
        <v>3500000</v>
      </c>
      <c r="AD72" s="30"/>
      <c r="AE72" s="21">
        <v>8002444</v>
      </c>
      <c r="AF72" s="20" t="s">
        <v>320</v>
      </c>
      <c r="AG72" s="158" t="s">
        <v>688</v>
      </c>
    </row>
    <row r="73" spans="1:33" s="31" customFormat="1" ht="45" customHeight="1" x14ac:dyDescent="0.25">
      <c r="B73" s="35"/>
      <c r="C73" s="27"/>
      <c r="D73" s="27"/>
      <c r="E73" s="27"/>
      <c r="F73" s="17">
        <v>6</v>
      </c>
      <c r="G73" s="17">
        <v>51</v>
      </c>
      <c r="H73" s="18" t="s">
        <v>103</v>
      </c>
      <c r="I73" s="19">
        <v>43858</v>
      </c>
      <c r="J73" s="18">
        <v>1</v>
      </c>
      <c r="K73" s="20" t="s">
        <v>259</v>
      </c>
      <c r="L73" s="21">
        <v>3209572</v>
      </c>
      <c r="M73" s="21"/>
      <c r="N73" s="21" t="s">
        <v>21</v>
      </c>
      <c r="O73" s="22" t="s">
        <v>306</v>
      </c>
      <c r="P73" s="119">
        <v>1000000</v>
      </c>
      <c r="Q73" s="24">
        <v>1000000</v>
      </c>
      <c r="R73" s="21">
        <v>0</v>
      </c>
      <c r="S73" s="21">
        <v>0</v>
      </c>
      <c r="T73" s="40">
        <v>4</v>
      </c>
      <c r="U73" s="25">
        <v>43858</v>
      </c>
      <c r="V73" s="25">
        <v>43861</v>
      </c>
      <c r="W73" s="21">
        <v>0</v>
      </c>
      <c r="X73" s="21"/>
      <c r="Y73" s="26"/>
      <c r="Z73" s="22"/>
      <c r="AA73" s="21" t="s">
        <v>270</v>
      </c>
      <c r="AB73" s="26">
        <v>43832</v>
      </c>
      <c r="AC73" s="29">
        <v>1000000</v>
      </c>
      <c r="AD73" s="30"/>
      <c r="AE73" s="21">
        <v>52220600</v>
      </c>
      <c r="AF73" s="20" t="s">
        <v>307</v>
      </c>
      <c r="AG73" s="158" t="s">
        <v>689</v>
      </c>
    </row>
    <row r="74" spans="1:33" s="31" customFormat="1" ht="45" customHeight="1" x14ac:dyDescent="0.25">
      <c r="B74" s="35"/>
      <c r="C74" s="27"/>
      <c r="D74" s="27"/>
      <c r="E74" s="27"/>
      <c r="F74" s="17">
        <v>7</v>
      </c>
      <c r="G74" s="17">
        <v>70</v>
      </c>
      <c r="H74" s="18" t="s">
        <v>104</v>
      </c>
      <c r="I74" s="19">
        <v>43862</v>
      </c>
      <c r="J74" s="18">
        <v>2</v>
      </c>
      <c r="K74" s="20" t="s">
        <v>209</v>
      </c>
      <c r="L74" s="21">
        <v>1020774730</v>
      </c>
      <c r="M74" s="21"/>
      <c r="N74" s="21" t="s">
        <v>27</v>
      </c>
      <c r="O74" s="22" t="s">
        <v>161</v>
      </c>
      <c r="P74" s="23">
        <v>1297900</v>
      </c>
      <c r="Q74" s="24">
        <f>+P74*5</f>
        <v>6489500</v>
      </c>
      <c r="R74" s="21">
        <v>0</v>
      </c>
      <c r="S74" s="21">
        <v>0</v>
      </c>
      <c r="T74" s="40">
        <v>148</v>
      </c>
      <c r="U74" s="25">
        <v>43864</v>
      </c>
      <c r="V74" s="25">
        <v>44012</v>
      </c>
      <c r="W74" s="21">
        <v>0</v>
      </c>
      <c r="X74" s="21"/>
      <c r="Y74" s="26"/>
      <c r="Z74" s="22"/>
      <c r="AA74" s="21" t="s">
        <v>271</v>
      </c>
      <c r="AB74" s="26">
        <v>43851</v>
      </c>
      <c r="AC74" s="29">
        <v>1297900</v>
      </c>
      <c r="AD74" s="30"/>
      <c r="AE74" s="21">
        <v>66960061</v>
      </c>
      <c r="AF74" s="20" t="s">
        <v>308</v>
      </c>
      <c r="AG74" s="158" t="s">
        <v>690</v>
      </c>
    </row>
    <row r="75" spans="1:33" s="31" customFormat="1" ht="45" customHeight="1" x14ac:dyDescent="0.25">
      <c r="B75" s="35"/>
      <c r="C75" s="27"/>
      <c r="D75" s="27"/>
      <c r="E75" s="27"/>
      <c r="F75" s="17">
        <v>7</v>
      </c>
      <c r="G75" s="17">
        <v>72</v>
      </c>
      <c r="H75" s="18" t="s">
        <v>105</v>
      </c>
      <c r="I75" s="19">
        <v>43862</v>
      </c>
      <c r="J75" s="18">
        <v>2</v>
      </c>
      <c r="K75" s="20" t="s">
        <v>210</v>
      </c>
      <c r="L75" s="21">
        <v>1071986953</v>
      </c>
      <c r="M75" s="21"/>
      <c r="N75" s="21" t="s">
        <v>30</v>
      </c>
      <c r="O75" s="22" t="s">
        <v>161</v>
      </c>
      <c r="P75" s="23">
        <v>1297900</v>
      </c>
      <c r="Q75" s="24">
        <v>6489500</v>
      </c>
      <c r="R75" s="21">
        <v>0</v>
      </c>
      <c r="S75" s="21">
        <v>0</v>
      </c>
      <c r="T75" s="40">
        <v>148</v>
      </c>
      <c r="U75" s="25">
        <v>43864</v>
      </c>
      <c r="V75" s="25">
        <v>44012</v>
      </c>
      <c r="W75" s="21">
        <v>0</v>
      </c>
      <c r="X75" s="21"/>
      <c r="Y75" s="26"/>
      <c r="Z75" s="22"/>
      <c r="AA75" s="21" t="s">
        <v>271</v>
      </c>
      <c r="AB75" s="26">
        <v>43851</v>
      </c>
      <c r="AC75" s="29">
        <v>1297900</v>
      </c>
      <c r="AD75" s="30"/>
      <c r="AE75" s="21">
        <v>66960061</v>
      </c>
      <c r="AF75" s="20" t="s">
        <v>308</v>
      </c>
      <c r="AG75" s="158" t="s">
        <v>691</v>
      </c>
    </row>
    <row r="76" spans="1:33" s="31" customFormat="1" ht="45" customHeight="1" x14ac:dyDescent="0.25">
      <c r="B76" s="35"/>
      <c r="C76" s="27"/>
      <c r="D76" s="27"/>
      <c r="E76" s="27"/>
      <c r="F76" s="17">
        <v>7</v>
      </c>
      <c r="G76" s="17">
        <v>69</v>
      </c>
      <c r="H76" s="18" t="s">
        <v>106</v>
      </c>
      <c r="I76" s="19">
        <v>43862</v>
      </c>
      <c r="J76" s="18">
        <v>2</v>
      </c>
      <c r="K76" s="20" t="s">
        <v>211</v>
      </c>
      <c r="L76" s="21">
        <v>1070612931</v>
      </c>
      <c r="M76" s="21"/>
      <c r="N76" s="21" t="s">
        <v>30</v>
      </c>
      <c r="O76" s="22" t="s">
        <v>161</v>
      </c>
      <c r="P76" s="23">
        <v>1297900</v>
      </c>
      <c r="Q76" s="24">
        <v>6489500</v>
      </c>
      <c r="R76" s="21">
        <v>0</v>
      </c>
      <c r="S76" s="21">
        <v>0</v>
      </c>
      <c r="T76" s="40">
        <v>148</v>
      </c>
      <c r="U76" s="25">
        <v>43864</v>
      </c>
      <c r="V76" s="25">
        <v>44012</v>
      </c>
      <c r="W76" s="21">
        <v>0</v>
      </c>
      <c r="X76" s="21"/>
      <c r="Y76" s="26">
        <v>43982</v>
      </c>
      <c r="Z76" s="22"/>
      <c r="AA76" s="21" t="s">
        <v>271</v>
      </c>
      <c r="AB76" s="26">
        <v>43851</v>
      </c>
      <c r="AC76" s="29">
        <v>1297900</v>
      </c>
      <c r="AD76" s="30"/>
      <c r="AE76" s="21">
        <v>66960061</v>
      </c>
      <c r="AF76" s="20" t="s">
        <v>308</v>
      </c>
      <c r="AG76" s="158" t="s">
        <v>692</v>
      </c>
    </row>
    <row r="77" spans="1:33" s="31" customFormat="1" ht="45" customHeight="1" x14ac:dyDescent="0.25">
      <c r="B77" s="35"/>
      <c r="C77" s="27"/>
      <c r="D77" s="27"/>
      <c r="E77" s="27"/>
      <c r="F77" s="17">
        <v>7</v>
      </c>
      <c r="G77" s="17">
        <v>65</v>
      </c>
      <c r="H77" s="18" t="s">
        <v>107</v>
      </c>
      <c r="I77" s="19">
        <v>43862</v>
      </c>
      <c r="J77" s="18">
        <v>1</v>
      </c>
      <c r="K77" s="20" t="s">
        <v>213</v>
      </c>
      <c r="L77" s="21">
        <v>1069176358</v>
      </c>
      <c r="M77" s="21"/>
      <c r="N77" s="21" t="s">
        <v>36</v>
      </c>
      <c r="O77" s="22" t="s">
        <v>162</v>
      </c>
      <c r="P77" s="116">
        <v>1317000</v>
      </c>
      <c r="Q77" s="24">
        <v>6585000</v>
      </c>
      <c r="R77" s="21">
        <v>0</v>
      </c>
      <c r="S77" s="21">
        <v>0</v>
      </c>
      <c r="T77" s="40">
        <v>150</v>
      </c>
      <c r="U77" s="25">
        <v>43862</v>
      </c>
      <c r="V77" s="25">
        <v>44012</v>
      </c>
      <c r="W77" s="21">
        <v>0</v>
      </c>
      <c r="X77" s="21"/>
      <c r="Y77" s="26"/>
      <c r="Z77" s="22"/>
      <c r="AA77" s="21" t="s">
        <v>272</v>
      </c>
      <c r="AB77" s="26">
        <v>43851</v>
      </c>
      <c r="AC77" s="29">
        <v>1317000</v>
      </c>
      <c r="AD77" s="30"/>
      <c r="AE77" s="34">
        <v>39569414</v>
      </c>
      <c r="AF77" s="20" t="s">
        <v>310</v>
      </c>
      <c r="AG77" s="158" t="s">
        <v>693</v>
      </c>
    </row>
    <row r="78" spans="1:33" s="31" customFormat="1" ht="45" customHeight="1" x14ac:dyDescent="0.25">
      <c r="A78" s="252" t="s">
        <v>953</v>
      </c>
      <c r="B78" s="35" t="s">
        <v>976</v>
      </c>
      <c r="C78" s="27">
        <v>3203107952</v>
      </c>
      <c r="D78" s="243" t="s">
        <v>975</v>
      </c>
      <c r="E78" s="79">
        <v>33102</v>
      </c>
      <c r="F78" s="17">
        <v>7</v>
      </c>
      <c r="G78" s="17">
        <v>71</v>
      </c>
      <c r="H78" s="18" t="s">
        <v>108</v>
      </c>
      <c r="I78" s="19">
        <v>43862</v>
      </c>
      <c r="J78" s="18">
        <v>1</v>
      </c>
      <c r="K78" s="20" t="s">
        <v>214</v>
      </c>
      <c r="L78" s="21">
        <v>1071986861</v>
      </c>
      <c r="M78" s="21"/>
      <c r="N78" s="21" t="s">
        <v>32</v>
      </c>
      <c r="O78" s="22" t="s">
        <v>162</v>
      </c>
      <c r="P78" s="116">
        <v>1317000</v>
      </c>
      <c r="Q78" s="24">
        <v>6585000</v>
      </c>
      <c r="R78" s="21">
        <v>0</v>
      </c>
      <c r="S78" s="21">
        <v>0</v>
      </c>
      <c r="T78" s="40">
        <v>150</v>
      </c>
      <c r="U78" s="25">
        <v>43862</v>
      </c>
      <c r="V78" s="25">
        <v>44012</v>
      </c>
      <c r="W78" s="21">
        <v>0</v>
      </c>
      <c r="X78" s="21"/>
      <c r="Y78" s="26"/>
      <c r="Z78" s="22"/>
      <c r="AA78" s="21" t="s">
        <v>272</v>
      </c>
      <c r="AB78" s="26">
        <v>43851</v>
      </c>
      <c r="AC78" s="29">
        <v>1317000</v>
      </c>
      <c r="AD78" s="30"/>
      <c r="AE78" s="34">
        <v>39569414</v>
      </c>
      <c r="AF78" s="20" t="s">
        <v>310</v>
      </c>
      <c r="AG78" s="158" t="s">
        <v>694</v>
      </c>
    </row>
    <row r="79" spans="1:33" s="31" customFormat="1" ht="45" customHeight="1" x14ac:dyDescent="0.25">
      <c r="A79" s="252" t="s">
        <v>953</v>
      </c>
      <c r="B79" s="35" t="s">
        <v>977</v>
      </c>
      <c r="C79" s="27">
        <v>3185384041</v>
      </c>
      <c r="D79" s="243" t="s">
        <v>978</v>
      </c>
      <c r="E79" s="79">
        <v>30414</v>
      </c>
      <c r="F79" s="17">
        <v>7</v>
      </c>
      <c r="G79" s="17">
        <v>69</v>
      </c>
      <c r="H79" s="18" t="s">
        <v>109</v>
      </c>
      <c r="I79" s="19">
        <v>43862</v>
      </c>
      <c r="J79" s="18">
        <v>2</v>
      </c>
      <c r="K79" s="20" t="s">
        <v>215</v>
      </c>
      <c r="L79" s="21">
        <v>32002768</v>
      </c>
      <c r="M79" s="21"/>
      <c r="N79" s="21" t="s">
        <v>27</v>
      </c>
      <c r="O79" s="22" t="s">
        <v>162</v>
      </c>
      <c r="P79" s="23">
        <v>1317000</v>
      </c>
      <c r="Q79" s="24">
        <v>6585000</v>
      </c>
      <c r="R79" s="21">
        <v>0</v>
      </c>
      <c r="S79" s="21">
        <v>0</v>
      </c>
      <c r="T79" s="40">
        <v>150</v>
      </c>
      <c r="U79" s="25">
        <v>43862</v>
      </c>
      <c r="V79" s="25">
        <v>44012</v>
      </c>
      <c r="W79" s="21">
        <v>0</v>
      </c>
      <c r="X79" s="21"/>
      <c r="Y79" s="26"/>
      <c r="Z79" s="22"/>
      <c r="AA79" s="21" t="s">
        <v>272</v>
      </c>
      <c r="AB79" s="26">
        <v>43851</v>
      </c>
      <c r="AC79" s="29">
        <v>1317000</v>
      </c>
      <c r="AD79" s="30"/>
      <c r="AE79" s="34">
        <v>39569414</v>
      </c>
      <c r="AF79" s="20" t="s">
        <v>310</v>
      </c>
      <c r="AG79" s="158" t="s">
        <v>695</v>
      </c>
    </row>
    <row r="80" spans="1:33" s="31" customFormat="1" ht="45" customHeight="1" x14ac:dyDescent="0.25">
      <c r="A80" s="252" t="s">
        <v>953</v>
      </c>
      <c r="B80" s="35" t="s">
        <v>983</v>
      </c>
      <c r="C80" s="27">
        <v>3003821950</v>
      </c>
      <c r="D80" s="243" t="s">
        <v>984</v>
      </c>
      <c r="E80" s="79">
        <v>21463</v>
      </c>
      <c r="F80" s="17">
        <v>7</v>
      </c>
      <c r="G80" s="17">
        <v>97</v>
      </c>
      <c r="H80" s="18" t="s">
        <v>110</v>
      </c>
      <c r="I80" s="19">
        <v>43862</v>
      </c>
      <c r="J80" s="18">
        <v>1</v>
      </c>
      <c r="K80" s="20" t="s">
        <v>204</v>
      </c>
      <c r="L80" s="21">
        <v>19352001</v>
      </c>
      <c r="M80" s="21"/>
      <c r="N80" s="21" t="s">
        <v>34</v>
      </c>
      <c r="O80" s="22" t="s">
        <v>159</v>
      </c>
      <c r="P80" s="23">
        <v>9000000</v>
      </c>
      <c r="Q80" s="24">
        <v>45000000</v>
      </c>
      <c r="R80" s="21">
        <v>0</v>
      </c>
      <c r="S80" s="21">
        <v>0</v>
      </c>
      <c r="T80" s="40">
        <v>150</v>
      </c>
      <c r="U80" s="25">
        <v>43862</v>
      </c>
      <c r="V80" s="25">
        <v>44012</v>
      </c>
      <c r="W80" s="21">
        <v>0</v>
      </c>
      <c r="X80" s="21"/>
      <c r="Y80" s="26"/>
      <c r="Z80" s="22"/>
      <c r="AA80" s="21" t="s">
        <v>273</v>
      </c>
      <c r="AB80" s="26">
        <v>43851</v>
      </c>
      <c r="AC80" s="29">
        <v>9000000</v>
      </c>
      <c r="AD80" s="30"/>
      <c r="AE80" s="21">
        <v>52220600</v>
      </c>
      <c r="AF80" s="20" t="s">
        <v>307</v>
      </c>
      <c r="AG80" s="158" t="s">
        <v>696</v>
      </c>
    </row>
    <row r="81" spans="2:33" s="31" customFormat="1" ht="45" customHeight="1" x14ac:dyDescent="0.25">
      <c r="B81" s="35"/>
      <c r="C81" s="27"/>
      <c r="D81" s="27"/>
      <c r="E81" s="27"/>
      <c r="F81" s="17">
        <v>7</v>
      </c>
      <c r="G81" s="17">
        <v>72</v>
      </c>
      <c r="H81" s="18" t="s">
        <v>111</v>
      </c>
      <c r="I81" s="19">
        <v>43862</v>
      </c>
      <c r="J81" s="18">
        <v>2</v>
      </c>
      <c r="K81" s="20" t="s">
        <v>260</v>
      </c>
      <c r="L81" s="21">
        <v>1071986404</v>
      </c>
      <c r="M81" s="21"/>
      <c r="N81" s="21" t="s">
        <v>24</v>
      </c>
      <c r="O81" s="22" t="s">
        <v>200</v>
      </c>
      <c r="P81" s="116">
        <v>1750000</v>
      </c>
      <c r="Q81" s="24">
        <v>1750000</v>
      </c>
      <c r="R81" s="21">
        <v>0</v>
      </c>
      <c r="S81" s="21">
        <v>0</v>
      </c>
      <c r="T81" s="40">
        <v>26</v>
      </c>
      <c r="U81" s="25">
        <v>43864</v>
      </c>
      <c r="V81" s="25">
        <v>43890</v>
      </c>
      <c r="W81" s="21">
        <v>0</v>
      </c>
      <c r="X81" s="21"/>
      <c r="Y81" s="26"/>
      <c r="Z81" s="22"/>
      <c r="AA81" s="21" t="s">
        <v>274</v>
      </c>
      <c r="AB81" s="26">
        <v>43851</v>
      </c>
      <c r="AC81" s="29">
        <v>1750000</v>
      </c>
      <c r="AD81" s="30"/>
      <c r="AE81" s="21">
        <v>66960061</v>
      </c>
      <c r="AF81" s="20" t="s">
        <v>308</v>
      </c>
      <c r="AG81" s="158" t="s">
        <v>697</v>
      </c>
    </row>
    <row r="82" spans="2:33" s="31" customFormat="1" ht="45" customHeight="1" x14ac:dyDescent="0.25">
      <c r="B82" s="35"/>
      <c r="C82" s="27"/>
      <c r="D82" s="27"/>
      <c r="E82" s="27"/>
      <c r="F82" s="17">
        <v>7</v>
      </c>
      <c r="G82" s="17">
        <v>95</v>
      </c>
      <c r="H82" s="18" t="s">
        <v>112</v>
      </c>
      <c r="I82" s="19">
        <v>43862</v>
      </c>
      <c r="J82" s="18">
        <v>1</v>
      </c>
      <c r="K82" s="20" t="s">
        <v>205</v>
      </c>
      <c r="L82" s="21">
        <v>1022365127</v>
      </c>
      <c r="M82" s="21"/>
      <c r="N82" s="21" t="s">
        <v>30</v>
      </c>
      <c r="O82" s="22" t="s">
        <v>159</v>
      </c>
      <c r="P82" s="23">
        <v>9000000</v>
      </c>
      <c r="Q82" s="24">
        <v>45000000</v>
      </c>
      <c r="R82" s="32">
        <v>0</v>
      </c>
      <c r="S82" s="32">
        <v>0</v>
      </c>
      <c r="T82" s="41">
        <v>150</v>
      </c>
      <c r="U82" s="25">
        <v>43862</v>
      </c>
      <c r="V82" s="25">
        <v>44012</v>
      </c>
      <c r="W82" s="21">
        <v>0</v>
      </c>
      <c r="X82" s="21"/>
      <c r="Y82" s="26"/>
      <c r="Z82" s="22"/>
      <c r="AA82" s="21" t="s">
        <v>273</v>
      </c>
      <c r="AB82" s="26">
        <v>43851</v>
      </c>
      <c r="AC82" s="29">
        <v>9000000</v>
      </c>
      <c r="AD82" s="30"/>
      <c r="AE82" s="21">
        <v>52220600</v>
      </c>
      <c r="AF82" s="20" t="s">
        <v>307</v>
      </c>
      <c r="AG82" s="158" t="s">
        <v>698</v>
      </c>
    </row>
    <row r="83" spans="2:33" s="31" customFormat="1" ht="45" customHeight="1" x14ac:dyDescent="0.25">
      <c r="B83" s="35"/>
      <c r="C83" s="27"/>
      <c r="D83" s="27"/>
      <c r="E83" s="27"/>
      <c r="F83" s="17">
        <v>7</v>
      </c>
      <c r="G83" s="17">
        <v>66</v>
      </c>
      <c r="H83" s="18" t="s">
        <v>113</v>
      </c>
      <c r="I83" s="19">
        <v>43862</v>
      </c>
      <c r="J83" s="18">
        <v>1</v>
      </c>
      <c r="K83" s="20" t="s">
        <v>206</v>
      </c>
      <c r="L83" s="21">
        <v>12131488</v>
      </c>
      <c r="M83" s="21"/>
      <c r="N83" s="21" t="s">
        <v>18</v>
      </c>
      <c r="O83" s="22" t="s">
        <v>159</v>
      </c>
      <c r="P83" s="24">
        <v>9000000</v>
      </c>
      <c r="Q83" s="24">
        <v>45000000</v>
      </c>
      <c r="R83" s="21">
        <v>0</v>
      </c>
      <c r="S83" s="21">
        <v>0</v>
      </c>
      <c r="T83" s="40">
        <v>150</v>
      </c>
      <c r="U83" s="25">
        <v>43862</v>
      </c>
      <c r="V83" s="25">
        <v>44012</v>
      </c>
      <c r="W83" s="21">
        <v>0</v>
      </c>
      <c r="X83" s="21"/>
      <c r="Y83" s="26">
        <v>43982</v>
      </c>
      <c r="Z83" s="22"/>
      <c r="AA83" s="21" t="s">
        <v>273</v>
      </c>
      <c r="AB83" s="26">
        <v>43851</v>
      </c>
      <c r="AC83" s="29">
        <v>9000000</v>
      </c>
      <c r="AD83" s="30"/>
      <c r="AE83" s="21">
        <v>52220600</v>
      </c>
      <c r="AF83" s="20" t="s">
        <v>307</v>
      </c>
      <c r="AG83" s="158" t="s">
        <v>699</v>
      </c>
    </row>
    <row r="84" spans="2:33" s="31" customFormat="1" ht="45" customHeight="1" x14ac:dyDescent="0.25">
      <c r="B84" s="35"/>
      <c r="C84" s="27"/>
      <c r="D84" s="27"/>
      <c r="E84" s="27"/>
      <c r="F84" s="17">
        <v>7</v>
      </c>
      <c r="G84" s="17">
        <v>85</v>
      </c>
      <c r="H84" s="18" t="s">
        <v>114</v>
      </c>
      <c r="I84" s="19">
        <v>43862</v>
      </c>
      <c r="J84" s="18">
        <v>2</v>
      </c>
      <c r="K84" s="20" t="s">
        <v>207</v>
      </c>
      <c r="L84" s="21">
        <v>47442308</v>
      </c>
      <c r="M84" s="21"/>
      <c r="N84" s="21" t="s">
        <v>18</v>
      </c>
      <c r="O84" s="22" t="s">
        <v>160</v>
      </c>
      <c r="P84" s="23">
        <v>2700000</v>
      </c>
      <c r="Q84" s="24">
        <v>13500000</v>
      </c>
      <c r="R84" s="21">
        <v>0</v>
      </c>
      <c r="S84" s="21">
        <v>0</v>
      </c>
      <c r="T84" s="40">
        <v>150</v>
      </c>
      <c r="U84" s="25">
        <v>43862</v>
      </c>
      <c r="V84" s="25">
        <v>44012</v>
      </c>
      <c r="W84" s="21">
        <v>0</v>
      </c>
      <c r="X84" s="21"/>
      <c r="Y84" s="26"/>
      <c r="Z84" s="22"/>
      <c r="AA84" s="21" t="s">
        <v>275</v>
      </c>
      <c r="AB84" s="26">
        <v>43851</v>
      </c>
      <c r="AC84" s="29">
        <v>2700000</v>
      </c>
      <c r="AD84" s="30"/>
      <c r="AE84" s="21">
        <v>52220600</v>
      </c>
      <c r="AF84" s="20" t="s">
        <v>307</v>
      </c>
      <c r="AG84" s="158" t="s">
        <v>700</v>
      </c>
    </row>
    <row r="85" spans="2:33" s="31" customFormat="1" ht="45" customHeight="1" x14ac:dyDescent="0.25">
      <c r="B85" s="35"/>
      <c r="C85" s="27"/>
      <c r="D85" s="27"/>
      <c r="E85" s="27"/>
      <c r="F85" s="17">
        <v>7</v>
      </c>
      <c r="G85" s="17">
        <v>97</v>
      </c>
      <c r="H85" s="18" t="s">
        <v>115</v>
      </c>
      <c r="I85" s="19">
        <v>43862</v>
      </c>
      <c r="J85" s="18">
        <v>2</v>
      </c>
      <c r="K85" s="20" t="s">
        <v>208</v>
      </c>
      <c r="L85" s="21">
        <v>41752358</v>
      </c>
      <c r="M85" s="21"/>
      <c r="N85" s="21" t="s">
        <v>34</v>
      </c>
      <c r="O85" s="22" t="s">
        <v>160</v>
      </c>
      <c r="P85" s="23">
        <v>2700000</v>
      </c>
      <c r="Q85" s="24">
        <v>13500000</v>
      </c>
      <c r="R85" s="21">
        <v>0</v>
      </c>
      <c r="S85" s="21">
        <v>0</v>
      </c>
      <c r="T85" s="40">
        <v>150</v>
      </c>
      <c r="U85" s="25">
        <v>43862</v>
      </c>
      <c r="V85" s="25">
        <v>44012</v>
      </c>
      <c r="W85" s="21">
        <v>0</v>
      </c>
      <c r="X85" s="21"/>
      <c r="Y85" s="26"/>
      <c r="Z85" s="22"/>
      <c r="AA85" s="21" t="s">
        <v>275</v>
      </c>
      <c r="AB85" s="26">
        <v>43851</v>
      </c>
      <c r="AC85" s="29">
        <v>2700000</v>
      </c>
      <c r="AD85" s="30"/>
      <c r="AE85" s="21">
        <v>39566900</v>
      </c>
      <c r="AF85" s="20" t="s">
        <v>318</v>
      </c>
      <c r="AG85" s="158" t="s">
        <v>701</v>
      </c>
    </row>
    <row r="86" spans="2:33" s="31" customFormat="1" ht="45" customHeight="1" x14ac:dyDescent="0.25">
      <c r="B86" s="35"/>
      <c r="C86" s="27"/>
      <c r="D86" s="27"/>
      <c r="E86" s="27"/>
      <c r="F86" s="17">
        <v>7</v>
      </c>
      <c r="G86" s="17">
        <v>71</v>
      </c>
      <c r="H86" s="18" t="s">
        <v>116</v>
      </c>
      <c r="I86" s="19">
        <v>43862</v>
      </c>
      <c r="J86" s="18">
        <v>1</v>
      </c>
      <c r="K86" s="20" t="s">
        <v>212</v>
      </c>
      <c r="L86" s="21">
        <v>1070609862</v>
      </c>
      <c r="M86" s="21"/>
      <c r="N86" s="21" t="s">
        <v>27</v>
      </c>
      <c r="O86" s="22" t="s">
        <v>298</v>
      </c>
      <c r="P86" s="24">
        <v>2800000</v>
      </c>
      <c r="Q86" s="24">
        <v>14000000</v>
      </c>
      <c r="R86" s="21">
        <v>0</v>
      </c>
      <c r="S86" s="21">
        <v>0</v>
      </c>
      <c r="T86" s="40">
        <v>150</v>
      </c>
      <c r="U86" s="25">
        <v>43862</v>
      </c>
      <c r="V86" s="25">
        <v>44012</v>
      </c>
      <c r="W86" s="21">
        <v>0</v>
      </c>
      <c r="X86" s="21"/>
      <c r="Y86" s="26"/>
      <c r="Z86" s="22"/>
      <c r="AA86" s="18" t="s">
        <v>276</v>
      </c>
      <c r="AB86" s="26">
        <v>43851</v>
      </c>
      <c r="AC86" s="29">
        <v>2800000</v>
      </c>
      <c r="AD86" s="30"/>
      <c r="AE86" s="21">
        <v>11222137</v>
      </c>
      <c r="AF86" s="20" t="s">
        <v>309</v>
      </c>
      <c r="AG86" s="158" t="s">
        <v>702</v>
      </c>
    </row>
    <row r="87" spans="2:33" s="175" customFormat="1" ht="45" customHeight="1" x14ac:dyDescent="0.25">
      <c r="B87" s="162"/>
      <c r="C87" s="169"/>
      <c r="D87" s="169"/>
      <c r="E87" s="169"/>
      <c r="F87" s="159">
        <v>7</v>
      </c>
      <c r="G87" s="159"/>
      <c r="H87" s="160" t="s">
        <v>117</v>
      </c>
      <c r="I87" s="161"/>
      <c r="J87" s="18"/>
      <c r="K87" s="162" t="s">
        <v>227</v>
      </c>
      <c r="L87" s="163">
        <v>0</v>
      </c>
      <c r="M87" s="163"/>
      <c r="N87" s="163"/>
      <c r="O87" s="168" t="s">
        <v>227</v>
      </c>
      <c r="P87" s="164"/>
      <c r="Q87" s="165"/>
      <c r="R87" s="163"/>
      <c r="S87" s="163"/>
      <c r="T87" s="177"/>
      <c r="U87" s="166"/>
      <c r="V87" s="166"/>
      <c r="W87" s="163">
        <v>0</v>
      </c>
      <c r="X87" s="163"/>
      <c r="Y87" s="167"/>
      <c r="Z87" s="168"/>
      <c r="AA87" s="163"/>
      <c r="AB87" s="167"/>
      <c r="AC87" s="171"/>
      <c r="AD87" s="172"/>
      <c r="AE87" s="163"/>
      <c r="AF87" s="173" t="s">
        <v>227</v>
      </c>
    </row>
    <row r="88" spans="2:33" s="31" customFormat="1" ht="45" customHeight="1" x14ac:dyDescent="0.25">
      <c r="B88" s="35"/>
      <c r="C88" s="27"/>
      <c r="D88" s="27"/>
      <c r="E88" s="27"/>
      <c r="F88" s="17">
        <v>8</v>
      </c>
      <c r="G88" s="17">
        <v>79</v>
      </c>
      <c r="H88" s="18" t="s">
        <v>118</v>
      </c>
      <c r="I88" s="19">
        <v>43864</v>
      </c>
      <c r="J88" s="18">
        <v>1</v>
      </c>
      <c r="K88" s="20" t="s">
        <v>238</v>
      </c>
      <c r="L88" s="21">
        <v>11319745</v>
      </c>
      <c r="M88" s="21"/>
      <c r="N88" s="21" t="s">
        <v>21</v>
      </c>
      <c r="O88" s="22" t="s">
        <v>328</v>
      </c>
      <c r="P88" s="23">
        <v>3000000</v>
      </c>
      <c r="Q88" s="24">
        <v>15000000</v>
      </c>
      <c r="R88" s="32">
        <v>0</v>
      </c>
      <c r="S88" s="32">
        <v>0</v>
      </c>
      <c r="T88" s="41">
        <v>148</v>
      </c>
      <c r="U88" s="25">
        <v>43864</v>
      </c>
      <c r="V88" s="25">
        <v>44012</v>
      </c>
      <c r="W88" s="21">
        <v>0</v>
      </c>
      <c r="X88" s="21"/>
      <c r="Y88" s="26"/>
      <c r="Z88" s="22"/>
      <c r="AA88" s="21" t="s">
        <v>277</v>
      </c>
      <c r="AB88" s="26">
        <v>43851</v>
      </c>
      <c r="AC88" s="29">
        <v>3000000</v>
      </c>
      <c r="AD88" s="30"/>
      <c r="AE88" s="21">
        <v>13459159</v>
      </c>
      <c r="AF88" s="20" t="s">
        <v>37</v>
      </c>
      <c r="AG88" s="158" t="s">
        <v>703</v>
      </c>
    </row>
    <row r="89" spans="2:33" s="31" customFormat="1" ht="45" customHeight="1" x14ac:dyDescent="0.25">
      <c r="B89" s="35"/>
      <c r="C89" s="27"/>
      <c r="D89" s="27"/>
      <c r="E89" s="27"/>
      <c r="F89" s="17">
        <v>8</v>
      </c>
      <c r="G89" s="17">
        <v>87</v>
      </c>
      <c r="H89" s="18" t="s">
        <v>119</v>
      </c>
      <c r="I89" s="19">
        <v>43864</v>
      </c>
      <c r="J89" s="18">
        <v>2</v>
      </c>
      <c r="K89" s="20" t="s">
        <v>246</v>
      </c>
      <c r="L89" s="21">
        <v>43156698</v>
      </c>
      <c r="M89" s="21"/>
      <c r="N89" s="21" t="s">
        <v>34</v>
      </c>
      <c r="O89" s="22" t="s">
        <v>201</v>
      </c>
      <c r="P89" s="23">
        <v>3500000</v>
      </c>
      <c r="Q89" s="24">
        <v>17500000</v>
      </c>
      <c r="R89" s="21">
        <v>0</v>
      </c>
      <c r="S89" s="21">
        <v>0</v>
      </c>
      <c r="T89" s="40">
        <v>148</v>
      </c>
      <c r="U89" s="25">
        <v>43864</v>
      </c>
      <c r="V89" s="25">
        <v>44012</v>
      </c>
      <c r="W89" s="21">
        <v>0</v>
      </c>
      <c r="X89" s="21"/>
      <c r="Y89" s="26"/>
      <c r="Z89" s="22"/>
      <c r="AA89" s="21" t="s">
        <v>278</v>
      </c>
      <c r="AB89" s="26">
        <v>43851</v>
      </c>
      <c r="AC89" s="29">
        <v>3500000</v>
      </c>
      <c r="AD89" s="30"/>
      <c r="AE89" s="21">
        <v>13459159</v>
      </c>
      <c r="AF89" s="20" t="s">
        <v>37</v>
      </c>
      <c r="AG89" s="158" t="s">
        <v>704</v>
      </c>
    </row>
    <row r="90" spans="2:33" s="31" customFormat="1" ht="45" customHeight="1" x14ac:dyDescent="0.25">
      <c r="B90" s="35"/>
      <c r="C90" s="27"/>
      <c r="D90" s="27"/>
      <c r="E90" s="27"/>
      <c r="F90" s="17">
        <v>8</v>
      </c>
      <c r="G90" s="17">
        <v>70</v>
      </c>
      <c r="H90" s="18" t="s">
        <v>120</v>
      </c>
      <c r="I90" s="19">
        <v>43864</v>
      </c>
      <c r="J90" s="18">
        <v>2</v>
      </c>
      <c r="K90" s="20" t="s">
        <v>255</v>
      </c>
      <c r="L90" s="21">
        <v>39571689</v>
      </c>
      <c r="M90" s="21"/>
      <c r="N90" s="21" t="s">
        <v>32</v>
      </c>
      <c r="O90" s="22" t="s">
        <v>190</v>
      </c>
      <c r="P90" s="23">
        <v>5500000</v>
      </c>
      <c r="Q90" s="24">
        <v>27500000</v>
      </c>
      <c r="R90" s="21">
        <v>0</v>
      </c>
      <c r="S90" s="21">
        <v>0</v>
      </c>
      <c r="T90" s="40">
        <v>148</v>
      </c>
      <c r="U90" s="25">
        <v>43864</v>
      </c>
      <c r="V90" s="25">
        <v>44012</v>
      </c>
      <c r="W90" s="21">
        <v>0</v>
      </c>
      <c r="X90" s="21"/>
      <c r="Y90" s="26"/>
      <c r="Z90" s="22"/>
      <c r="AA90" s="21" t="s">
        <v>279</v>
      </c>
      <c r="AB90" s="26">
        <v>43851</v>
      </c>
      <c r="AC90" s="29">
        <v>5500000</v>
      </c>
      <c r="AD90" s="30"/>
      <c r="AE90" s="21">
        <v>11310501</v>
      </c>
      <c r="AF90" s="20" t="s">
        <v>316</v>
      </c>
      <c r="AG90" s="158" t="s">
        <v>705</v>
      </c>
    </row>
    <row r="91" spans="2:33" s="31" customFormat="1" ht="45" customHeight="1" x14ac:dyDescent="0.45">
      <c r="B91" s="306"/>
      <c r="C91" s="261"/>
      <c r="D91" s="261"/>
      <c r="E91" s="261"/>
      <c r="F91" s="273">
        <v>8</v>
      </c>
      <c r="G91" s="273">
        <v>247</v>
      </c>
      <c r="H91" s="288" t="s">
        <v>121</v>
      </c>
      <c r="I91" s="19">
        <v>43864</v>
      </c>
      <c r="J91" s="18"/>
      <c r="K91" s="20" t="s">
        <v>300</v>
      </c>
      <c r="L91" s="21"/>
      <c r="M91" s="21">
        <v>901062680</v>
      </c>
      <c r="N91" s="21" t="s">
        <v>24</v>
      </c>
      <c r="O91" s="22" t="s">
        <v>329</v>
      </c>
      <c r="P91" s="23">
        <v>4500000</v>
      </c>
      <c r="Q91" s="24">
        <v>22500000</v>
      </c>
      <c r="R91" s="32">
        <v>0</v>
      </c>
      <c r="S91" s="32">
        <v>0</v>
      </c>
      <c r="T91" s="41">
        <v>148</v>
      </c>
      <c r="U91" s="25">
        <v>43864</v>
      </c>
      <c r="V91" s="25">
        <v>44012</v>
      </c>
      <c r="W91" s="21">
        <v>0</v>
      </c>
      <c r="X91" s="21"/>
      <c r="Y91" s="26"/>
      <c r="Z91" s="22"/>
      <c r="AA91" s="21" t="s">
        <v>280</v>
      </c>
      <c r="AB91" s="26">
        <v>43851</v>
      </c>
      <c r="AC91" s="29">
        <v>4500000</v>
      </c>
      <c r="AD91" s="30"/>
      <c r="AE91" s="21">
        <v>52220600</v>
      </c>
      <c r="AF91" s="20" t="s">
        <v>307</v>
      </c>
      <c r="AG91" s="158" t="s">
        <v>706</v>
      </c>
    </row>
    <row r="92" spans="2:33" s="31" customFormat="1" ht="45" customHeight="1" x14ac:dyDescent="0.25">
      <c r="B92" s="35"/>
      <c r="C92" s="27"/>
      <c r="D92" s="27"/>
      <c r="E92" s="27"/>
      <c r="F92" s="17">
        <v>8</v>
      </c>
      <c r="G92" s="17">
        <v>93</v>
      </c>
      <c r="H92" s="18" t="s">
        <v>122</v>
      </c>
      <c r="I92" s="19">
        <v>43864</v>
      </c>
      <c r="J92" s="18">
        <v>2</v>
      </c>
      <c r="K92" s="20" t="s">
        <v>228</v>
      </c>
      <c r="L92" s="21">
        <v>20875793</v>
      </c>
      <c r="M92" s="21"/>
      <c r="N92" s="21" t="s">
        <v>21</v>
      </c>
      <c r="O92" s="22" t="s">
        <v>170</v>
      </c>
      <c r="P92" s="43">
        <v>1089700</v>
      </c>
      <c r="Q92" s="24">
        <v>5448500</v>
      </c>
      <c r="R92" s="21">
        <v>0</v>
      </c>
      <c r="S92" s="21">
        <v>0</v>
      </c>
      <c r="T92" s="40">
        <v>148</v>
      </c>
      <c r="U92" s="25">
        <v>43864</v>
      </c>
      <c r="V92" s="25">
        <v>44012</v>
      </c>
      <c r="W92" s="21">
        <v>0</v>
      </c>
      <c r="X92" s="21"/>
      <c r="Y92" s="26"/>
      <c r="Z92" s="22"/>
      <c r="AA92" s="21" t="s">
        <v>281</v>
      </c>
      <c r="AB92" s="26">
        <v>43851</v>
      </c>
      <c r="AC92" s="29">
        <v>1089700</v>
      </c>
      <c r="AD92" s="30"/>
      <c r="AE92" s="21">
        <v>21018195</v>
      </c>
      <c r="AF92" s="20" t="s">
        <v>312</v>
      </c>
      <c r="AG92" s="158" t="s">
        <v>707</v>
      </c>
    </row>
    <row r="93" spans="2:33" s="31" customFormat="1" ht="45" customHeight="1" x14ac:dyDescent="0.25">
      <c r="B93" s="35"/>
      <c r="C93" s="27"/>
      <c r="D93" s="27"/>
      <c r="E93" s="27"/>
      <c r="F93" s="17">
        <v>8</v>
      </c>
      <c r="G93" s="17">
        <v>87</v>
      </c>
      <c r="H93" s="18" t="s">
        <v>123</v>
      </c>
      <c r="I93" s="19">
        <v>43864</v>
      </c>
      <c r="J93" s="18">
        <v>2</v>
      </c>
      <c r="K93" s="44" t="s">
        <v>229</v>
      </c>
      <c r="L93" s="45">
        <v>39584939</v>
      </c>
      <c r="M93" s="30" t="s">
        <v>17</v>
      </c>
      <c r="N93" s="21" t="s">
        <v>35</v>
      </c>
      <c r="O93" s="39" t="s">
        <v>170</v>
      </c>
      <c r="P93" s="24">
        <v>1089700</v>
      </c>
      <c r="Q93" s="46">
        <v>5448500</v>
      </c>
      <c r="R93" s="32">
        <v>0</v>
      </c>
      <c r="S93" s="32">
        <v>0</v>
      </c>
      <c r="T93" s="41">
        <v>148</v>
      </c>
      <c r="U93" s="25">
        <v>43864</v>
      </c>
      <c r="V93" s="25">
        <v>44012</v>
      </c>
      <c r="W93" s="21">
        <v>0</v>
      </c>
      <c r="X93" s="21"/>
      <c r="Y93" s="30" t="s">
        <v>17</v>
      </c>
      <c r="Z93" s="42"/>
      <c r="AA93" s="21" t="s">
        <v>281</v>
      </c>
      <c r="AB93" s="26">
        <v>43851</v>
      </c>
      <c r="AC93" s="29">
        <v>1089700</v>
      </c>
      <c r="AD93" s="30"/>
      <c r="AE93" s="21">
        <v>21018195</v>
      </c>
      <c r="AF93" s="44" t="s">
        <v>312</v>
      </c>
      <c r="AG93" s="158" t="s">
        <v>708</v>
      </c>
    </row>
    <row r="94" spans="2:33" s="31" customFormat="1" ht="45" customHeight="1" x14ac:dyDescent="0.25">
      <c r="B94" s="35"/>
      <c r="C94" s="27"/>
      <c r="D94" s="27"/>
      <c r="E94" s="27"/>
      <c r="F94" s="17">
        <v>8</v>
      </c>
      <c r="G94" s="17">
        <v>70</v>
      </c>
      <c r="H94" s="18" t="s">
        <v>124</v>
      </c>
      <c r="I94" s="19">
        <v>43864</v>
      </c>
      <c r="J94" s="18">
        <v>2</v>
      </c>
      <c r="K94" s="44" t="s">
        <v>230</v>
      </c>
      <c r="L94" s="21">
        <v>1071988451</v>
      </c>
      <c r="M94" s="30" t="s">
        <v>17</v>
      </c>
      <c r="N94" s="21" t="s">
        <v>35</v>
      </c>
      <c r="O94" s="39" t="s">
        <v>170</v>
      </c>
      <c r="P94" s="23">
        <v>1089700</v>
      </c>
      <c r="Q94" s="36">
        <v>5448500</v>
      </c>
      <c r="R94" s="21">
        <v>0</v>
      </c>
      <c r="S94" s="21">
        <v>0</v>
      </c>
      <c r="T94" s="40">
        <v>148</v>
      </c>
      <c r="U94" s="25">
        <v>43864</v>
      </c>
      <c r="V94" s="25">
        <v>44012</v>
      </c>
      <c r="W94" s="21">
        <v>0</v>
      </c>
      <c r="X94" s="21"/>
      <c r="Y94" s="30" t="s">
        <v>17</v>
      </c>
      <c r="Z94" s="42"/>
      <c r="AA94" s="21" t="s">
        <v>281</v>
      </c>
      <c r="AB94" s="26">
        <v>43851</v>
      </c>
      <c r="AC94" s="29">
        <v>1089700</v>
      </c>
      <c r="AD94" s="30"/>
      <c r="AE94" s="21">
        <v>21018195</v>
      </c>
      <c r="AF94" s="44" t="s">
        <v>312</v>
      </c>
      <c r="AG94" s="158" t="s">
        <v>709</v>
      </c>
    </row>
    <row r="95" spans="2:33" s="31" customFormat="1" ht="45" customHeight="1" x14ac:dyDescent="0.25">
      <c r="B95" s="35"/>
      <c r="C95" s="27"/>
      <c r="D95" s="27"/>
      <c r="E95" s="27"/>
      <c r="F95" s="17">
        <v>8</v>
      </c>
      <c r="G95" s="17">
        <v>72</v>
      </c>
      <c r="H95" s="18" t="s">
        <v>125</v>
      </c>
      <c r="I95" s="19">
        <v>43864</v>
      </c>
      <c r="J95" s="18">
        <v>2</v>
      </c>
      <c r="K95" s="47" t="s">
        <v>232</v>
      </c>
      <c r="L95" s="27">
        <v>52449460</v>
      </c>
      <c r="M95" s="27"/>
      <c r="N95" s="21" t="s">
        <v>24</v>
      </c>
      <c r="O95" s="35" t="s">
        <v>170</v>
      </c>
      <c r="P95" s="23">
        <v>1089700</v>
      </c>
      <c r="Q95" s="36">
        <v>5448500</v>
      </c>
      <c r="R95" s="21">
        <v>0</v>
      </c>
      <c r="S95" s="21">
        <v>0</v>
      </c>
      <c r="T95" s="40">
        <v>148</v>
      </c>
      <c r="U95" s="25">
        <v>43864</v>
      </c>
      <c r="V95" s="25">
        <v>44012</v>
      </c>
      <c r="W95" s="21">
        <v>0</v>
      </c>
      <c r="X95" s="21"/>
      <c r="Y95" s="27"/>
      <c r="Z95" s="35"/>
      <c r="AA95" s="21" t="s">
        <v>281</v>
      </c>
      <c r="AB95" s="26">
        <v>43851</v>
      </c>
      <c r="AC95" s="29">
        <v>1089700</v>
      </c>
      <c r="AD95" s="30"/>
      <c r="AE95" s="21">
        <v>21018195</v>
      </c>
      <c r="AF95" s="47" t="s">
        <v>312</v>
      </c>
      <c r="AG95" s="158" t="s">
        <v>710</v>
      </c>
    </row>
    <row r="96" spans="2:33" s="31" customFormat="1" ht="45" customHeight="1" x14ac:dyDescent="0.25">
      <c r="B96" s="35"/>
      <c r="C96" s="27"/>
      <c r="D96" s="27"/>
      <c r="E96" s="27"/>
      <c r="F96" s="17">
        <v>8</v>
      </c>
      <c r="G96" s="17">
        <v>74</v>
      </c>
      <c r="H96" s="18" t="s">
        <v>126</v>
      </c>
      <c r="I96" s="19">
        <v>43864</v>
      </c>
      <c r="J96" s="18">
        <v>2</v>
      </c>
      <c r="K96" s="47" t="s">
        <v>233</v>
      </c>
      <c r="L96" s="27">
        <v>53079800</v>
      </c>
      <c r="M96" s="27"/>
      <c r="N96" s="21" t="s">
        <v>36</v>
      </c>
      <c r="O96" s="35" t="s">
        <v>170</v>
      </c>
      <c r="P96" s="24">
        <v>1089700</v>
      </c>
      <c r="Q96" s="36">
        <v>5448500</v>
      </c>
      <c r="R96" s="21">
        <v>0</v>
      </c>
      <c r="S96" s="21">
        <v>0</v>
      </c>
      <c r="T96" s="40">
        <v>148</v>
      </c>
      <c r="U96" s="25">
        <v>43864</v>
      </c>
      <c r="V96" s="25">
        <v>44012</v>
      </c>
      <c r="W96" s="21">
        <v>0</v>
      </c>
      <c r="X96" s="21"/>
      <c r="Y96" s="27"/>
      <c r="Z96" s="35"/>
      <c r="AA96" s="21" t="s">
        <v>281</v>
      </c>
      <c r="AB96" s="26">
        <v>43851</v>
      </c>
      <c r="AC96" s="29">
        <v>1089700</v>
      </c>
      <c r="AD96" s="30"/>
      <c r="AE96" s="21">
        <v>21018195</v>
      </c>
      <c r="AF96" s="47" t="s">
        <v>312</v>
      </c>
      <c r="AG96" s="158" t="s">
        <v>711</v>
      </c>
    </row>
    <row r="97" spans="1:33" s="31" customFormat="1" ht="45" customHeight="1" x14ac:dyDescent="0.25">
      <c r="A97" s="252" t="s">
        <v>953</v>
      </c>
      <c r="B97" s="35" t="s">
        <v>987</v>
      </c>
      <c r="C97" s="27">
        <v>3105722181</v>
      </c>
      <c r="D97" s="243" t="s">
        <v>988</v>
      </c>
      <c r="E97" s="79">
        <v>27146</v>
      </c>
      <c r="F97" s="17">
        <v>8</v>
      </c>
      <c r="G97" s="17">
        <v>74</v>
      </c>
      <c r="H97" s="18" t="s">
        <v>127</v>
      </c>
      <c r="I97" s="19">
        <v>43864</v>
      </c>
      <c r="J97" s="18">
        <v>1</v>
      </c>
      <c r="K97" s="47" t="s">
        <v>234</v>
      </c>
      <c r="L97" s="27">
        <v>11323002</v>
      </c>
      <c r="M97" s="27"/>
      <c r="N97" s="21" t="s">
        <v>21</v>
      </c>
      <c r="O97" s="35" t="s">
        <v>170</v>
      </c>
      <c r="P97" s="116">
        <v>1089700</v>
      </c>
      <c r="Q97" s="48">
        <v>5448500</v>
      </c>
      <c r="R97" s="32">
        <v>0</v>
      </c>
      <c r="S97" s="32">
        <v>0</v>
      </c>
      <c r="T97" s="41">
        <v>148</v>
      </c>
      <c r="U97" s="25">
        <v>43864</v>
      </c>
      <c r="V97" s="25">
        <v>44012</v>
      </c>
      <c r="W97" s="21">
        <v>0</v>
      </c>
      <c r="X97" s="21"/>
      <c r="Y97" s="27"/>
      <c r="Z97" s="35"/>
      <c r="AA97" s="21" t="s">
        <v>281</v>
      </c>
      <c r="AB97" s="26">
        <v>43851</v>
      </c>
      <c r="AC97" s="29">
        <v>1089700</v>
      </c>
      <c r="AD97" s="30"/>
      <c r="AE97" s="21">
        <v>21018195</v>
      </c>
      <c r="AF97" s="47" t="s">
        <v>312</v>
      </c>
      <c r="AG97" s="158" t="s">
        <v>712</v>
      </c>
    </row>
    <row r="98" spans="1:33" s="31" customFormat="1" ht="45" customHeight="1" x14ac:dyDescent="0.25">
      <c r="B98" s="35"/>
      <c r="C98" s="27"/>
      <c r="D98" s="27"/>
      <c r="E98" s="27"/>
      <c r="F98" s="17">
        <v>8</v>
      </c>
      <c r="G98" s="17">
        <v>76</v>
      </c>
      <c r="H98" s="18" t="s">
        <v>128</v>
      </c>
      <c r="I98" s="19">
        <v>43864</v>
      </c>
      <c r="J98" s="18">
        <v>1</v>
      </c>
      <c r="K98" s="20" t="s">
        <v>231</v>
      </c>
      <c r="L98" s="27">
        <v>1071987306</v>
      </c>
      <c r="M98" s="27"/>
      <c r="N98" s="21" t="s">
        <v>27</v>
      </c>
      <c r="O98" s="35" t="s">
        <v>171</v>
      </c>
      <c r="P98" s="116">
        <v>1089700</v>
      </c>
      <c r="Q98" s="36">
        <v>5448500</v>
      </c>
      <c r="R98" s="21">
        <v>0</v>
      </c>
      <c r="S98" s="21">
        <v>0</v>
      </c>
      <c r="T98" s="40">
        <v>148</v>
      </c>
      <c r="U98" s="25">
        <v>43864</v>
      </c>
      <c r="V98" s="25">
        <v>44012</v>
      </c>
      <c r="W98" s="21">
        <v>0</v>
      </c>
      <c r="X98" s="21"/>
      <c r="Y98" s="27"/>
      <c r="Z98" s="35"/>
      <c r="AA98" s="21" t="s">
        <v>282</v>
      </c>
      <c r="AB98" s="26">
        <v>43851</v>
      </c>
      <c r="AC98" s="29">
        <v>1089700</v>
      </c>
      <c r="AD98" s="30"/>
      <c r="AE98" s="21">
        <v>66960061</v>
      </c>
      <c r="AF98" s="47" t="s">
        <v>308</v>
      </c>
      <c r="AG98" s="158" t="s">
        <v>713</v>
      </c>
    </row>
    <row r="99" spans="1:33" s="31" customFormat="1" ht="45" customHeight="1" x14ac:dyDescent="0.25">
      <c r="B99" s="35"/>
      <c r="C99" s="27"/>
      <c r="D99" s="27"/>
      <c r="E99" s="27"/>
      <c r="F99" s="17">
        <v>8</v>
      </c>
      <c r="G99" s="17">
        <v>115</v>
      </c>
      <c r="H99" s="18" t="s">
        <v>129</v>
      </c>
      <c r="I99" s="19">
        <v>43864</v>
      </c>
      <c r="J99" s="18">
        <v>2</v>
      </c>
      <c r="K99" s="47" t="s">
        <v>247</v>
      </c>
      <c r="L99" s="27">
        <v>39564543</v>
      </c>
      <c r="M99" s="27"/>
      <c r="N99" s="21" t="s">
        <v>21</v>
      </c>
      <c r="O99" s="35" t="s">
        <v>202</v>
      </c>
      <c r="P99" s="36">
        <v>1026000</v>
      </c>
      <c r="Q99" s="36">
        <v>5130000</v>
      </c>
      <c r="R99" s="21">
        <v>0</v>
      </c>
      <c r="S99" s="21">
        <v>0</v>
      </c>
      <c r="T99" s="40">
        <v>148</v>
      </c>
      <c r="U99" s="25">
        <v>43864</v>
      </c>
      <c r="V99" s="25">
        <v>44012</v>
      </c>
      <c r="W99" s="21">
        <v>0</v>
      </c>
      <c r="X99" s="21"/>
      <c r="Y99" s="27"/>
      <c r="Z99" s="35"/>
      <c r="AA99" s="21" t="s">
        <v>283</v>
      </c>
      <c r="AB99" s="26">
        <v>43851</v>
      </c>
      <c r="AC99" s="29">
        <v>1026000</v>
      </c>
      <c r="AD99" s="30"/>
      <c r="AE99" s="21">
        <v>11310175</v>
      </c>
      <c r="AF99" s="47" t="s">
        <v>314</v>
      </c>
      <c r="AG99" s="158" t="s">
        <v>714</v>
      </c>
    </row>
    <row r="100" spans="1:33" s="31" customFormat="1" ht="45" customHeight="1" x14ac:dyDescent="0.25">
      <c r="B100" s="35"/>
      <c r="C100" s="27"/>
      <c r="D100" s="27"/>
      <c r="E100" s="27"/>
      <c r="F100" s="17">
        <v>8</v>
      </c>
      <c r="G100" s="17">
        <v>126</v>
      </c>
      <c r="H100" s="18" t="s">
        <v>130</v>
      </c>
      <c r="I100" s="19">
        <v>43864</v>
      </c>
      <c r="J100" s="18">
        <v>2</v>
      </c>
      <c r="K100" s="20" t="s">
        <v>248</v>
      </c>
      <c r="L100" s="27">
        <v>39559231</v>
      </c>
      <c r="M100" s="27"/>
      <c r="N100" s="21" t="s">
        <v>34</v>
      </c>
      <c r="O100" s="35" t="s">
        <v>203</v>
      </c>
      <c r="P100" s="24">
        <v>1269000</v>
      </c>
      <c r="Q100" s="36">
        <v>6345000</v>
      </c>
      <c r="R100" s="21">
        <v>0</v>
      </c>
      <c r="S100" s="21">
        <v>0</v>
      </c>
      <c r="T100" s="40">
        <v>148</v>
      </c>
      <c r="U100" s="25">
        <v>43864</v>
      </c>
      <c r="V100" s="25">
        <v>44012</v>
      </c>
      <c r="W100" s="21">
        <v>0</v>
      </c>
      <c r="X100" s="21"/>
      <c r="Y100" s="27"/>
      <c r="Z100" s="35"/>
      <c r="AA100" s="21" t="s">
        <v>284</v>
      </c>
      <c r="AB100" s="26">
        <v>43851</v>
      </c>
      <c r="AC100" s="29">
        <v>1269000</v>
      </c>
      <c r="AD100" s="30"/>
      <c r="AE100" s="21">
        <v>11310175</v>
      </c>
      <c r="AF100" s="47" t="s">
        <v>314</v>
      </c>
      <c r="AG100" s="158" t="s">
        <v>715</v>
      </c>
    </row>
    <row r="101" spans="1:33" s="31" customFormat="1" ht="45" customHeight="1" x14ac:dyDescent="0.25">
      <c r="B101" s="35"/>
      <c r="C101" s="27"/>
      <c r="D101" s="27"/>
      <c r="E101" s="27"/>
      <c r="F101" s="17">
        <v>8</v>
      </c>
      <c r="G101" s="17">
        <v>76</v>
      </c>
      <c r="H101" s="18" t="s">
        <v>131</v>
      </c>
      <c r="I101" s="19">
        <v>43864</v>
      </c>
      <c r="J101" s="18">
        <v>2</v>
      </c>
      <c r="K101" s="47" t="s">
        <v>237</v>
      </c>
      <c r="L101" s="27">
        <v>22733494</v>
      </c>
      <c r="M101" s="27"/>
      <c r="N101" s="21" t="s">
        <v>18</v>
      </c>
      <c r="O101" s="35" t="s">
        <v>174</v>
      </c>
      <c r="P101" s="23">
        <v>2800000</v>
      </c>
      <c r="Q101" s="36">
        <v>14000000</v>
      </c>
      <c r="R101" s="21">
        <v>0</v>
      </c>
      <c r="S101" s="21">
        <v>0</v>
      </c>
      <c r="T101" s="40">
        <v>148</v>
      </c>
      <c r="U101" s="25">
        <v>43864</v>
      </c>
      <c r="V101" s="25">
        <v>44012</v>
      </c>
      <c r="W101" s="21">
        <v>0</v>
      </c>
      <c r="X101" s="21"/>
      <c r="Y101" s="27"/>
      <c r="Z101" s="35"/>
      <c r="AA101" s="21" t="s">
        <v>285</v>
      </c>
      <c r="AB101" s="26">
        <v>43851</v>
      </c>
      <c r="AC101" s="29">
        <v>2800000</v>
      </c>
      <c r="AD101" s="30"/>
      <c r="AE101" s="21">
        <v>52220600</v>
      </c>
      <c r="AF101" s="47" t="s">
        <v>307</v>
      </c>
      <c r="AG101" s="158" t="s">
        <v>716</v>
      </c>
    </row>
    <row r="102" spans="1:33" s="31" customFormat="1" ht="45" customHeight="1" x14ac:dyDescent="0.25">
      <c r="B102" s="35"/>
      <c r="C102" s="27"/>
      <c r="D102" s="27"/>
      <c r="E102" s="27"/>
      <c r="F102" s="17">
        <v>8</v>
      </c>
      <c r="G102" s="17">
        <v>60</v>
      </c>
      <c r="H102" s="18" t="s">
        <v>132</v>
      </c>
      <c r="I102" s="19">
        <v>43864</v>
      </c>
      <c r="J102" s="18">
        <v>2</v>
      </c>
      <c r="K102" s="47" t="s">
        <v>252</v>
      </c>
      <c r="L102" s="27">
        <v>1070604747</v>
      </c>
      <c r="M102" s="27"/>
      <c r="N102" s="21" t="s">
        <v>21</v>
      </c>
      <c r="O102" s="35" t="s">
        <v>187</v>
      </c>
      <c r="P102" s="23">
        <v>1125000</v>
      </c>
      <c r="Q102" s="36">
        <f>+P102*6</f>
        <v>6750000</v>
      </c>
      <c r="R102" s="21">
        <v>0</v>
      </c>
      <c r="S102" s="21">
        <v>0</v>
      </c>
      <c r="T102" s="40">
        <v>148</v>
      </c>
      <c r="U102" s="25">
        <v>43864</v>
      </c>
      <c r="V102" s="25">
        <v>44012</v>
      </c>
      <c r="W102" s="21">
        <v>0</v>
      </c>
      <c r="X102" s="21"/>
      <c r="Y102" s="27"/>
      <c r="Z102" s="35"/>
      <c r="AA102" s="21" t="s">
        <v>286</v>
      </c>
      <c r="AB102" s="26">
        <v>43851</v>
      </c>
      <c r="AC102" s="29">
        <v>1125000</v>
      </c>
      <c r="AD102" s="30"/>
      <c r="AE102" s="21">
        <v>52220600</v>
      </c>
      <c r="AF102" s="47" t="s">
        <v>307</v>
      </c>
      <c r="AG102" s="158" t="s">
        <v>717</v>
      </c>
    </row>
    <row r="103" spans="1:33" s="31" customFormat="1" ht="45" customHeight="1" x14ac:dyDescent="0.25">
      <c r="B103" s="35"/>
      <c r="C103" s="27"/>
      <c r="D103" s="27"/>
      <c r="E103" s="27"/>
      <c r="F103" s="17">
        <v>8</v>
      </c>
      <c r="G103" s="17">
        <v>70</v>
      </c>
      <c r="H103" s="18" t="s">
        <v>133</v>
      </c>
      <c r="I103" s="19">
        <v>43864</v>
      </c>
      <c r="J103" s="18">
        <v>2</v>
      </c>
      <c r="K103" s="20" t="s">
        <v>253</v>
      </c>
      <c r="L103" s="27">
        <v>1053846620</v>
      </c>
      <c r="M103" s="27"/>
      <c r="N103" s="21" t="s">
        <v>21</v>
      </c>
      <c r="O103" s="35" t="s">
        <v>188</v>
      </c>
      <c r="P103" s="24">
        <v>2000000</v>
      </c>
      <c r="Q103" s="36">
        <v>10000000</v>
      </c>
      <c r="R103" s="21">
        <v>0</v>
      </c>
      <c r="S103" s="21">
        <v>0</v>
      </c>
      <c r="T103" s="40">
        <v>148</v>
      </c>
      <c r="U103" s="25">
        <v>43864</v>
      </c>
      <c r="V103" s="25">
        <v>44012</v>
      </c>
      <c r="W103" s="21">
        <v>0</v>
      </c>
      <c r="X103" s="21"/>
      <c r="Y103" s="27"/>
      <c r="Z103" s="35"/>
      <c r="AA103" s="21" t="s">
        <v>287</v>
      </c>
      <c r="AB103" s="26">
        <v>43851</v>
      </c>
      <c r="AC103" s="29">
        <v>2000000</v>
      </c>
      <c r="AD103" s="30"/>
      <c r="AE103" s="27">
        <v>8001340</v>
      </c>
      <c r="AF103" s="20" t="s">
        <v>327</v>
      </c>
      <c r="AG103" s="158" t="s">
        <v>718</v>
      </c>
    </row>
    <row r="104" spans="1:33" s="31" customFormat="1" ht="45" customHeight="1" x14ac:dyDescent="0.25">
      <c r="B104" s="35"/>
      <c r="C104" s="27"/>
      <c r="D104" s="27"/>
      <c r="E104" s="27"/>
      <c r="F104" s="17">
        <v>9</v>
      </c>
      <c r="G104" s="17">
        <v>87</v>
      </c>
      <c r="H104" s="18" t="s">
        <v>134</v>
      </c>
      <c r="I104" s="19">
        <v>43864</v>
      </c>
      <c r="J104" s="18">
        <v>2</v>
      </c>
      <c r="K104" s="47" t="s">
        <v>254</v>
      </c>
      <c r="L104" s="27">
        <v>52228188</v>
      </c>
      <c r="M104" s="27"/>
      <c r="N104" s="21" t="s">
        <v>32</v>
      </c>
      <c r="O104" s="35" t="s">
        <v>189</v>
      </c>
      <c r="P104" s="23">
        <v>1371000</v>
      </c>
      <c r="Q104" s="36">
        <v>6855000</v>
      </c>
      <c r="R104" s="21">
        <v>0</v>
      </c>
      <c r="S104" s="21">
        <v>0</v>
      </c>
      <c r="T104" s="40">
        <v>148</v>
      </c>
      <c r="U104" s="25">
        <v>43864</v>
      </c>
      <c r="V104" s="25">
        <v>44012</v>
      </c>
      <c r="W104" s="21">
        <v>0</v>
      </c>
      <c r="X104" s="21"/>
      <c r="Y104" s="27"/>
      <c r="Z104" s="35"/>
      <c r="AA104" s="21" t="s">
        <v>288</v>
      </c>
      <c r="AB104" s="26">
        <v>43851</v>
      </c>
      <c r="AC104" s="29">
        <v>1371000</v>
      </c>
      <c r="AD104" s="30"/>
      <c r="AE104" s="21">
        <v>11310501</v>
      </c>
      <c r="AF104" s="47" t="s">
        <v>316</v>
      </c>
      <c r="AG104" s="158" t="s">
        <v>719</v>
      </c>
    </row>
    <row r="105" spans="1:33" s="31" customFormat="1" ht="45" customHeight="1" x14ac:dyDescent="0.25">
      <c r="B105" s="35"/>
      <c r="C105" s="27"/>
      <c r="D105" s="27"/>
      <c r="E105" s="27"/>
      <c r="F105" s="17">
        <v>9</v>
      </c>
      <c r="G105" s="17">
        <v>83</v>
      </c>
      <c r="H105" s="18" t="s">
        <v>135</v>
      </c>
      <c r="I105" s="19">
        <v>43864</v>
      </c>
      <c r="J105" s="18">
        <v>2</v>
      </c>
      <c r="K105" s="47" t="s">
        <v>250</v>
      </c>
      <c r="L105" s="27">
        <v>20358936</v>
      </c>
      <c r="M105" s="27"/>
      <c r="N105" s="21" t="s">
        <v>36</v>
      </c>
      <c r="O105" s="35" t="s">
        <v>185</v>
      </c>
      <c r="P105" s="23">
        <v>1125000</v>
      </c>
      <c r="Q105" s="36">
        <v>5625000</v>
      </c>
      <c r="R105" s="21">
        <v>0</v>
      </c>
      <c r="S105" s="21">
        <v>0</v>
      </c>
      <c r="T105" s="40">
        <v>148</v>
      </c>
      <c r="U105" s="25">
        <v>43864</v>
      </c>
      <c r="V105" s="25">
        <v>44012</v>
      </c>
      <c r="W105" s="21">
        <v>0</v>
      </c>
      <c r="X105" s="21"/>
      <c r="Y105" s="27"/>
      <c r="Z105" s="35"/>
      <c r="AA105" s="21" t="s">
        <v>289</v>
      </c>
      <c r="AB105" s="26">
        <v>43851</v>
      </c>
      <c r="AC105" s="29">
        <v>1125000</v>
      </c>
      <c r="AD105" s="30"/>
      <c r="AE105" s="21">
        <v>52220600</v>
      </c>
      <c r="AF105" s="47" t="s">
        <v>307</v>
      </c>
      <c r="AG105" s="158" t="s">
        <v>720</v>
      </c>
    </row>
    <row r="106" spans="1:33" s="31" customFormat="1" ht="45" customHeight="1" x14ac:dyDescent="0.25">
      <c r="B106" s="35"/>
      <c r="C106" s="27"/>
      <c r="D106" s="27"/>
      <c r="E106" s="27"/>
      <c r="F106" s="17">
        <v>9</v>
      </c>
      <c r="G106" s="17">
        <v>88</v>
      </c>
      <c r="H106" s="18" t="s">
        <v>136</v>
      </c>
      <c r="I106" s="19">
        <v>43864</v>
      </c>
      <c r="J106" s="18">
        <v>2</v>
      </c>
      <c r="K106" s="47" t="s">
        <v>251</v>
      </c>
      <c r="L106" s="27">
        <v>1019017602</v>
      </c>
      <c r="M106" s="27"/>
      <c r="N106" s="21" t="s">
        <v>36</v>
      </c>
      <c r="O106" s="35" t="s">
        <v>332</v>
      </c>
      <c r="P106" s="116">
        <v>1371000</v>
      </c>
      <c r="Q106" s="36">
        <v>6855000</v>
      </c>
      <c r="R106" s="21">
        <v>0</v>
      </c>
      <c r="S106" s="21">
        <v>0</v>
      </c>
      <c r="T106" s="40">
        <v>148</v>
      </c>
      <c r="U106" s="25">
        <v>43864</v>
      </c>
      <c r="V106" s="25">
        <v>44012</v>
      </c>
      <c r="W106" s="21">
        <v>0</v>
      </c>
      <c r="X106" s="21"/>
      <c r="Y106" s="27"/>
      <c r="Z106" s="35"/>
      <c r="AA106" s="21" t="s">
        <v>290</v>
      </c>
      <c r="AB106" s="26">
        <v>43851</v>
      </c>
      <c r="AC106" s="29">
        <v>1371000</v>
      </c>
      <c r="AD106" s="30"/>
      <c r="AE106" s="21">
        <v>52220600</v>
      </c>
      <c r="AF106" s="47" t="s">
        <v>307</v>
      </c>
      <c r="AG106" s="158" t="s">
        <v>721</v>
      </c>
    </row>
    <row r="107" spans="1:33" s="31" customFormat="1" ht="45" customHeight="1" x14ac:dyDescent="0.25">
      <c r="B107" s="35"/>
      <c r="C107" s="27"/>
      <c r="D107" s="27"/>
      <c r="E107" s="27"/>
      <c r="F107" s="17">
        <v>9</v>
      </c>
      <c r="G107" s="17">
        <v>119</v>
      </c>
      <c r="H107" s="18" t="s">
        <v>137</v>
      </c>
      <c r="I107" s="19">
        <v>43864</v>
      </c>
      <c r="J107" s="18">
        <v>2</v>
      </c>
      <c r="K107" s="47" t="s">
        <v>216</v>
      </c>
      <c r="L107" s="27">
        <v>1082858574</v>
      </c>
      <c r="M107" s="27"/>
      <c r="N107" s="21" t="s">
        <v>35</v>
      </c>
      <c r="O107" s="35" t="s">
        <v>163</v>
      </c>
      <c r="P107" s="23">
        <v>1371000</v>
      </c>
      <c r="Q107" s="36">
        <v>6855000</v>
      </c>
      <c r="R107" s="21">
        <v>0</v>
      </c>
      <c r="S107" s="21">
        <v>0</v>
      </c>
      <c r="T107" s="40">
        <v>148</v>
      </c>
      <c r="U107" s="25">
        <v>43864</v>
      </c>
      <c r="V107" s="25">
        <v>44012</v>
      </c>
      <c r="W107" s="21">
        <v>0</v>
      </c>
      <c r="X107" s="21"/>
      <c r="Y107" s="27"/>
      <c r="Z107" s="35" t="s">
        <v>333</v>
      </c>
      <c r="AA107" s="21" t="s">
        <v>291</v>
      </c>
      <c r="AB107" s="26">
        <v>43851</v>
      </c>
      <c r="AC107" s="29">
        <v>1371000</v>
      </c>
      <c r="AD107" s="30"/>
      <c r="AE107" s="21">
        <v>43362688</v>
      </c>
      <c r="AF107" s="47" t="s">
        <v>311</v>
      </c>
      <c r="AG107" s="158" t="s">
        <v>722</v>
      </c>
    </row>
    <row r="108" spans="1:33" s="31" customFormat="1" ht="45" customHeight="1" x14ac:dyDescent="0.25">
      <c r="A108" s="252" t="s">
        <v>953</v>
      </c>
      <c r="B108" s="35" t="s">
        <v>972</v>
      </c>
      <c r="C108" s="27">
        <v>3106888654</v>
      </c>
      <c r="D108" s="243" t="s">
        <v>971</v>
      </c>
      <c r="E108" s="79">
        <v>24117</v>
      </c>
      <c r="F108" s="17">
        <v>9</v>
      </c>
      <c r="G108" s="17">
        <v>84</v>
      </c>
      <c r="H108" s="18" t="s">
        <v>138</v>
      </c>
      <c r="I108" s="19">
        <v>43864</v>
      </c>
      <c r="J108" s="18">
        <v>1</v>
      </c>
      <c r="K108" s="47" t="s">
        <v>217</v>
      </c>
      <c r="L108" s="27">
        <v>79371892</v>
      </c>
      <c r="M108" s="27"/>
      <c r="N108" s="21" t="s">
        <v>21</v>
      </c>
      <c r="O108" s="35" t="s">
        <v>163</v>
      </c>
      <c r="P108" s="116">
        <v>1371000</v>
      </c>
      <c r="Q108" s="48">
        <v>6855000</v>
      </c>
      <c r="R108" s="32">
        <v>0</v>
      </c>
      <c r="S108" s="32">
        <v>0</v>
      </c>
      <c r="T108" s="41">
        <v>148</v>
      </c>
      <c r="U108" s="25">
        <v>43864</v>
      </c>
      <c r="V108" s="25">
        <v>44012</v>
      </c>
      <c r="W108" s="21">
        <v>0</v>
      </c>
      <c r="X108" s="21"/>
      <c r="Y108" s="27"/>
      <c r="Z108" s="35" t="s">
        <v>334</v>
      </c>
      <c r="AA108" s="21" t="s">
        <v>291</v>
      </c>
      <c r="AB108" s="26">
        <v>43851</v>
      </c>
      <c r="AC108" s="29">
        <v>1371000</v>
      </c>
      <c r="AD108" s="30"/>
      <c r="AE108" s="21">
        <v>43362688</v>
      </c>
      <c r="AF108" s="47" t="s">
        <v>311</v>
      </c>
      <c r="AG108" s="158" t="s">
        <v>723</v>
      </c>
    </row>
    <row r="109" spans="1:33" s="31" customFormat="1" ht="45" customHeight="1" x14ac:dyDescent="0.25">
      <c r="A109" s="252" t="s">
        <v>953</v>
      </c>
      <c r="B109" s="35" t="s">
        <v>969</v>
      </c>
      <c r="C109" s="27">
        <v>3133109791</v>
      </c>
      <c r="D109" s="243" t="s">
        <v>970</v>
      </c>
      <c r="E109" s="79">
        <v>26580</v>
      </c>
      <c r="F109" s="17">
        <v>9</v>
      </c>
      <c r="G109" s="17">
        <v>75</v>
      </c>
      <c r="H109" s="18" t="s">
        <v>139</v>
      </c>
      <c r="I109" s="19">
        <v>43864</v>
      </c>
      <c r="J109" s="18">
        <v>2</v>
      </c>
      <c r="K109" s="20" t="s">
        <v>218</v>
      </c>
      <c r="L109" s="27">
        <v>39568744</v>
      </c>
      <c r="M109" s="27"/>
      <c r="N109" s="21" t="s">
        <v>21</v>
      </c>
      <c r="O109" s="35" t="s">
        <v>163</v>
      </c>
      <c r="P109" s="49">
        <v>1371000</v>
      </c>
      <c r="Q109" s="36">
        <v>6855000</v>
      </c>
      <c r="R109" s="21">
        <v>0</v>
      </c>
      <c r="S109" s="21">
        <v>0</v>
      </c>
      <c r="T109" s="40">
        <v>148</v>
      </c>
      <c r="U109" s="25">
        <v>43864</v>
      </c>
      <c r="V109" s="25">
        <v>44012</v>
      </c>
      <c r="W109" s="21">
        <v>0</v>
      </c>
      <c r="X109" s="21"/>
      <c r="Y109" s="27"/>
      <c r="Z109" s="35" t="s">
        <v>333</v>
      </c>
      <c r="AA109" s="21" t="s">
        <v>291</v>
      </c>
      <c r="AB109" s="26">
        <v>43851</v>
      </c>
      <c r="AC109" s="29">
        <v>1371000</v>
      </c>
      <c r="AD109" s="30"/>
      <c r="AE109" s="21">
        <v>43362688</v>
      </c>
      <c r="AF109" s="47" t="s">
        <v>311</v>
      </c>
      <c r="AG109" s="158" t="s">
        <v>724</v>
      </c>
    </row>
    <row r="110" spans="1:33" s="31" customFormat="1" ht="45" customHeight="1" x14ac:dyDescent="0.25">
      <c r="B110" s="35"/>
      <c r="C110" s="27"/>
      <c r="D110" s="27"/>
      <c r="E110" s="27"/>
      <c r="F110" s="17">
        <v>9</v>
      </c>
      <c r="G110" s="17">
        <v>79</v>
      </c>
      <c r="H110" s="18" t="s">
        <v>140</v>
      </c>
      <c r="I110" s="19">
        <v>43864</v>
      </c>
      <c r="J110" s="18">
        <v>2</v>
      </c>
      <c r="K110" s="47" t="s">
        <v>236</v>
      </c>
      <c r="L110" s="27">
        <v>1019108402</v>
      </c>
      <c r="M110" s="27"/>
      <c r="N110" s="21" t="s">
        <v>27</v>
      </c>
      <c r="O110" s="35" t="s">
        <v>173</v>
      </c>
      <c r="P110" s="23">
        <v>3000000</v>
      </c>
      <c r="Q110" s="36">
        <v>15000000</v>
      </c>
      <c r="R110" s="21">
        <v>0</v>
      </c>
      <c r="S110" s="21">
        <v>0</v>
      </c>
      <c r="T110" s="40">
        <v>148</v>
      </c>
      <c r="U110" s="25">
        <v>43864</v>
      </c>
      <c r="V110" s="25">
        <v>44012</v>
      </c>
      <c r="W110" s="21">
        <v>0</v>
      </c>
      <c r="X110" s="21"/>
      <c r="Y110" s="27"/>
      <c r="Z110" s="35" t="s">
        <v>335</v>
      </c>
      <c r="AA110" s="21" t="s">
        <v>292</v>
      </c>
      <c r="AB110" s="26">
        <v>43851</v>
      </c>
      <c r="AC110" s="29">
        <v>3000000</v>
      </c>
      <c r="AD110" s="30"/>
      <c r="AE110" s="21">
        <v>52220600</v>
      </c>
      <c r="AF110" s="47" t="s">
        <v>307</v>
      </c>
      <c r="AG110" s="158" t="s">
        <v>725</v>
      </c>
    </row>
    <row r="111" spans="1:33" s="31" customFormat="1" ht="45" customHeight="1" x14ac:dyDescent="0.25">
      <c r="A111" s="252" t="s">
        <v>953</v>
      </c>
      <c r="B111" s="35" t="s">
        <v>966</v>
      </c>
      <c r="C111" s="27">
        <v>3114906077</v>
      </c>
      <c r="D111" s="243" t="s">
        <v>967</v>
      </c>
      <c r="E111" s="79">
        <v>22299</v>
      </c>
      <c r="F111" s="17">
        <v>9</v>
      </c>
      <c r="G111" s="17">
        <v>85</v>
      </c>
      <c r="H111" s="18" t="s">
        <v>141</v>
      </c>
      <c r="I111" s="19">
        <v>43864</v>
      </c>
      <c r="J111" s="18">
        <v>2</v>
      </c>
      <c r="K111" s="47" t="s">
        <v>220</v>
      </c>
      <c r="L111" s="27">
        <v>39553091</v>
      </c>
      <c r="M111" s="27"/>
      <c r="N111" s="21" t="s">
        <v>32</v>
      </c>
      <c r="O111" s="35" t="s">
        <v>163</v>
      </c>
      <c r="P111" s="23">
        <v>1371000</v>
      </c>
      <c r="Q111" s="48">
        <v>6855000</v>
      </c>
      <c r="R111" s="32">
        <v>0</v>
      </c>
      <c r="S111" s="32">
        <v>0</v>
      </c>
      <c r="T111" s="41">
        <v>148</v>
      </c>
      <c r="U111" s="25">
        <v>43864</v>
      </c>
      <c r="V111" s="25">
        <v>44012</v>
      </c>
      <c r="W111" s="21">
        <v>0</v>
      </c>
      <c r="X111" s="21"/>
      <c r="Y111" s="27"/>
      <c r="Z111" s="35" t="s">
        <v>333</v>
      </c>
      <c r="AA111" s="21" t="s">
        <v>291</v>
      </c>
      <c r="AB111" s="26">
        <v>43851</v>
      </c>
      <c r="AC111" s="29">
        <v>1371000</v>
      </c>
      <c r="AD111" s="30"/>
      <c r="AE111" s="21">
        <v>43362688</v>
      </c>
      <c r="AF111" s="47" t="s">
        <v>311</v>
      </c>
      <c r="AG111" s="158" t="s">
        <v>726</v>
      </c>
    </row>
    <row r="112" spans="1:33" s="31" customFormat="1" ht="45" customHeight="1" x14ac:dyDescent="0.25">
      <c r="B112" s="35"/>
      <c r="C112" s="27"/>
      <c r="D112" s="27"/>
      <c r="E112" s="27"/>
      <c r="F112" s="17">
        <v>9</v>
      </c>
      <c r="G112" s="17">
        <v>84</v>
      </c>
      <c r="H112" s="18" t="s">
        <v>142</v>
      </c>
      <c r="I112" s="19">
        <v>43864</v>
      </c>
      <c r="J112" s="18">
        <v>2</v>
      </c>
      <c r="K112" s="47" t="s">
        <v>225</v>
      </c>
      <c r="L112" s="27">
        <v>1020723024</v>
      </c>
      <c r="M112" s="27"/>
      <c r="N112" s="21" t="s">
        <v>27</v>
      </c>
      <c r="O112" s="35" t="s">
        <v>167</v>
      </c>
      <c r="P112" s="23">
        <v>3250000</v>
      </c>
      <c r="Q112" s="36">
        <v>16250000</v>
      </c>
      <c r="R112" s="21">
        <v>0</v>
      </c>
      <c r="S112" s="21">
        <v>0</v>
      </c>
      <c r="T112" s="40">
        <v>148</v>
      </c>
      <c r="U112" s="25">
        <v>43864</v>
      </c>
      <c r="V112" s="25">
        <v>44012</v>
      </c>
      <c r="W112" s="21">
        <v>0</v>
      </c>
      <c r="X112" s="21"/>
      <c r="Y112" s="27"/>
      <c r="Z112" s="35" t="s">
        <v>336</v>
      </c>
      <c r="AA112" s="21" t="s">
        <v>293</v>
      </c>
      <c r="AB112" s="26">
        <v>43851</v>
      </c>
      <c r="AC112" s="29">
        <v>3250000</v>
      </c>
      <c r="AD112" s="30"/>
      <c r="AE112" s="21">
        <v>52220600</v>
      </c>
      <c r="AF112" s="47" t="s">
        <v>307</v>
      </c>
      <c r="AG112" s="158" t="s">
        <v>727</v>
      </c>
    </row>
    <row r="113" spans="1:33" s="31" customFormat="1" ht="45" customHeight="1" x14ac:dyDescent="0.25">
      <c r="B113" s="35"/>
      <c r="C113" s="27"/>
      <c r="D113" s="27"/>
      <c r="E113" s="27"/>
      <c r="F113" s="17">
        <v>9</v>
      </c>
      <c r="G113" s="17">
        <v>102</v>
      </c>
      <c r="H113" s="18" t="s">
        <v>143</v>
      </c>
      <c r="I113" s="19">
        <v>43864</v>
      </c>
      <c r="J113" s="18">
        <v>1</v>
      </c>
      <c r="K113" s="50" t="s">
        <v>226</v>
      </c>
      <c r="L113" s="27">
        <v>1071986177</v>
      </c>
      <c r="M113" s="27"/>
      <c r="N113" s="21" t="s">
        <v>32</v>
      </c>
      <c r="O113" s="35" t="s">
        <v>168</v>
      </c>
      <c r="P113" s="24">
        <v>3250000</v>
      </c>
      <c r="Q113" s="36">
        <v>16250000</v>
      </c>
      <c r="R113" s="21">
        <v>0</v>
      </c>
      <c r="S113" s="21">
        <v>4500000</v>
      </c>
      <c r="T113" s="40">
        <v>148</v>
      </c>
      <c r="U113" s="25">
        <v>43864</v>
      </c>
      <c r="V113" s="25">
        <v>44012</v>
      </c>
      <c r="W113" s="21">
        <v>0</v>
      </c>
      <c r="X113" s="21"/>
      <c r="Y113" s="27"/>
      <c r="Z113" s="35"/>
      <c r="AA113" s="21" t="s">
        <v>294</v>
      </c>
      <c r="AB113" s="26">
        <v>43851</v>
      </c>
      <c r="AC113" s="29">
        <v>3250000</v>
      </c>
      <c r="AD113" s="30">
        <v>153</v>
      </c>
      <c r="AE113" s="21">
        <v>52220600</v>
      </c>
      <c r="AF113" s="47" t="s">
        <v>307</v>
      </c>
      <c r="AG113" s="158" t="s">
        <v>728</v>
      </c>
    </row>
    <row r="114" spans="1:33" s="31" customFormat="1" ht="45" customHeight="1" x14ac:dyDescent="0.25">
      <c r="B114" s="35"/>
      <c r="C114" s="27"/>
      <c r="D114" s="27"/>
      <c r="E114" s="27"/>
      <c r="F114" s="17">
        <v>9</v>
      </c>
      <c r="G114" s="17">
        <v>90</v>
      </c>
      <c r="H114" s="18" t="s">
        <v>144</v>
      </c>
      <c r="I114" s="19">
        <v>43864</v>
      </c>
      <c r="J114" s="18">
        <v>2</v>
      </c>
      <c r="K114" s="50" t="s">
        <v>235</v>
      </c>
      <c r="L114" s="27">
        <v>39574206</v>
      </c>
      <c r="M114" s="27"/>
      <c r="N114" s="21" t="s">
        <v>32</v>
      </c>
      <c r="O114" s="35" t="s">
        <v>172</v>
      </c>
      <c r="P114" s="23">
        <v>2973400</v>
      </c>
      <c r="Q114" s="36">
        <v>14867000</v>
      </c>
      <c r="R114" s="21">
        <v>0</v>
      </c>
      <c r="S114" s="21">
        <v>0</v>
      </c>
      <c r="T114" s="40">
        <v>148</v>
      </c>
      <c r="U114" s="25">
        <v>43864</v>
      </c>
      <c r="V114" s="25">
        <v>44012</v>
      </c>
      <c r="W114" s="21">
        <v>0</v>
      </c>
      <c r="X114" s="21"/>
      <c r="Y114" s="27"/>
      <c r="Z114" s="35"/>
      <c r="AA114" s="21" t="s">
        <v>295</v>
      </c>
      <c r="AB114" s="26">
        <v>43851</v>
      </c>
      <c r="AC114" s="29">
        <v>2973400</v>
      </c>
      <c r="AD114" s="30"/>
      <c r="AE114" s="21">
        <v>53049989</v>
      </c>
      <c r="AF114" s="47" t="s">
        <v>313</v>
      </c>
      <c r="AG114" s="158" t="s">
        <v>729</v>
      </c>
    </row>
    <row r="115" spans="1:33" s="31" customFormat="1" ht="45" customHeight="1" x14ac:dyDescent="0.25">
      <c r="A115" s="252" t="s">
        <v>953</v>
      </c>
      <c r="B115" s="35" t="s">
        <v>979</v>
      </c>
      <c r="C115" s="27">
        <v>3143160180</v>
      </c>
      <c r="D115" s="243" t="s">
        <v>980</v>
      </c>
      <c r="E115" s="79">
        <v>23944</v>
      </c>
      <c r="F115" s="17">
        <v>9</v>
      </c>
      <c r="G115" s="17">
        <v>67</v>
      </c>
      <c r="H115" s="18" t="s">
        <v>145</v>
      </c>
      <c r="I115" s="19">
        <v>43864</v>
      </c>
      <c r="J115" s="18">
        <v>2</v>
      </c>
      <c r="K115" s="50" t="s">
        <v>224</v>
      </c>
      <c r="L115" s="27">
        <v>51799019</v>
      </c>
      <c r="M115" s="27"/>
      <c r="N115" s="21" t="s">
        <v>30</v>
      </c>
      <c r="O115" s="35" t="s">
        <v>162</v>
      </c>
      <c r="P115" s="23">
        <v>1125000</v>
      </c>
      <c r="Q115" s="36">
        <v>5625000</v>
      </c>
      <c r="R115" s="21">
        <v>0</v>
      </c>
      <c r="S115" s="21">
        <v>0</v>
      </c>
      <c r="T115" s="40">
        <v>148</v>
      </c>
      <c r="U115" s="25">
        <v>43864</v>
      </c>
      <c r="V115" s="25">
        <v>44012</v>
      </c>
      <c r="W115" s="21">
        <v>0</v>
      </c>
      <c r="X115" s="21"/>
      <c r="Y115" s="27"/>
      <c r="Z115" s="35"/>
      <c r="AA115" s="21" t="s">
        <v>272</v>
      </c>
      <c r="AB115" s="26">
        <v>43851</v>
      </c>
      <c r="AC115" s="29">
        <v>1125000</v>
      </c>
      <c r="AD115" s="30"/>
      <c r="AE115" s="34">
        <v>39569414</v>
      </c>
      <c r="AF115" s="47" t="s">
        <v>310</v>
      </c>
      <c r="AG115" s="158" t="s">
        <v>730</v>
      </c>
    </row>
    <row r="116" spans="1:33" s="31" customFormat="1" ht="45" customHeight="1" x14ac:dyDescent="0.25">
      <c r="A116" s="252" t="s">
        <v>953</v>
      </c>
      <c r="B116" s="35" t="s">
        <v>985</v>
      </c>
      <c r="C116" s="27">
        <v>3043393338</v>
      </c>
      <c r="D116" s="243" t="s">
        <v>986</v>
      </c>
      <c r="E116" s="79">
        <v>33199</v>
      </c>
      <c r="F116" s="17">
        <v>9</v>
      </c>
      <c r="G116" s="17">
        <v>79</v>
      </c>
      <c r="H116" s="18" t="s">
        <v>146</v>
      </c>
      <c r="I116" s="19">
        <v>43864</v>
      </c>
      <c r="J116" s="18">
        <v>2</v>
      </c>
      <c r="K116" s="50" t="s">
        <v>221</v>
      </c>
      <c r="L116" s="27">
        <v>1014216673</v>
      </c>
      <c r="M116" s="27"/>
      <c r="N116" s="21" t="s">
        <v>34</v>
      </c>
      <c r="O116" s="35" t="s">
        <v>337</v>
      </c>
      <c r="P116" s="23">
        <v>7000000</v>
      </c>
      <c r="Q116" s="36">
        <v>35000000</v>
      </c>
      <c r="R116" s="21">
        <v>0</v>
      </c>
      <c r="S116" s="21">
        <v>0</v>
      </c>
      <c r="T116" s="40">
        <v>148</v>
      </c>
      <c r="U116" s="25">
        <v>43864</v>
      </c>
      <c r="V116" s="25">
        <v>44012</v>
      </c>
      <c r="W116" s="21">
        <v>0</v>
      </c>
      <c r="X116" s="21"/>
      <c r="Y116" s="27"/>
      <c r="Z116" s="35"/>
      <c r="AA116" s="21" t="s">
        <v>273</v>
      </c>
      <c r="AB116" s="26">
        <v>43851</v>
      </c>
      <c r="AC116" s="29">
        <v>7000000</v>
      </c>
      <c r="AD116" s="30"/>
      <c r="AE116" s="21">
        <v>52220600</v>
      </c>
      <c r="AF116" s="47" t="s">
        <v>307</v>
      </c>
      <c r="AG116" s="158" t="s">
        <v>731</v>
      </c>
    </row>
    <row r="117" spans="1:33" s="31" customFormat="1" ht="45" customHeight="1" x14ac:dyDescent="0.25">
      <c r="B117" s="35"/>
      <c r="C117" s="27"/>
      <c r="D117" s="27"/>
      <c r="E117" s="27"/>
      <c r="F117" s="17">
        <v>10</v>
      </c>
      <c r="G117" s="17">
        <v>83</v>
      </c>
      <c r="H117" s="18" t="s">
        <v>147</v>
      </c>
      <c r="I117" s="19">
        <v>43864</v>
      </c>
      <c r="J117" s="18"/>
      <c r="K117" s="20" t="s">
        <v>303</v>
      </c>
      <c r="L117" s="27"/>
      <c r="M117" s="21">
        <v>800219154</v>
      </c>
      <c r="N117" s="21" t="s">
        <v>21</v>
      </c>
      <c r="O117" s="35" t="s">
        <v>194</v>
      </c>
      <c r="P117" s="24">
        <v>1000000</v>
      </c>
      <c r="Q117" s="36">
        <v>11000000</v>
      </c>
      <c r="R117" s="21">
        <v>0</v>
      </c>
      <c r="S117" s="21">
        <v>0</v>
      </c>
      <c r="T117" s="40">
        <v>330</v>
      </c>
      <c r="U117" s="25">
        <v>43866</v>
      </c>
      <c r="V117" s="25">
        <v>44196</v>
      </c>
      <c r="W117" s="21">
        <v>0</v>
      </c>
      <c r="X117" s="21"/>
      <c r="Y117" s="27"/>
      <c r="Z117" s="35"/>
      <c r="AA117" s="21" t="s">
        <v>296</v>
      </c>
      <c r="AB117" s="26">
        <v>43851</v>
      </c>
      <c r="AC117" s="29">
        <v>1000000</v>
      </c>
      <c r="AD117" s="30"/>
      <c r="AE117" s="21">
        <v>8002444</v>
      </c>
      <c r="AF117" s="47" t="s">
        <v>320</v>
      </c>
      <c r="AG117" s="158" t="s">
        <v>732</v>
      </c>
    </row>
    <row r="118" spans="1:33" s="175" customFormat="1" ht="45" customHeight="1" x14ac:dyDescent="0.25">
      <c r="B118" s="162"/>
      <c r="C118" s="169"/>
      <c r="D118" s="169"/>
      <c r="E118" s="169"/>
      <c r="F118" s="159">
        <v>10</v>
      </c>
      <c r="G118" s="159"/>
      <c r="H118" s="160" t="s">
        <v>148</v>
      </c>
      <c r="I118" s="161"/>
      <c r="J118" s="18"/>
      <c r="K118" s="162" t="s">
        <v>227</v>
      </c>
      <c r="L118" s="169"/>
      <c r="M118" s="169"/>
      <c r="N118" s="163"/>
      <c r="O118" s="162" t="s">
        <v>227</v>
      </c>
      <c r="P118" s="164"/>
      <c r="Q118" s="178"/>
      <c r="R118" s="163"/>
      <c r="S118" s="163"/>
      <c r="T118" s="177"/>
      <c r="U118" s="166"/>
      <c r="V118" s="166"/>
      <c r="W118" s="163">
        <v>0</v>
      </c>
      <c r="X118" s="163"/>
      <c r="Y118" s="169"/>
      <c r="Z118" s="162" t="s">
        <v>322</v>
      </c>
      <c r="AA118" s="163"/>
      <c r="AB118" s="167"/>
      <c r="AC118" s="171"/>
      <c r="AD118" s="172"/>
      <c r="AE118" s="163"/>
      <c r="AF118" s="173" t="s">
        <v>227</v>
      </c>
    </row>
    <row r="119" spans="1:33" s="175" customFormat="1" ht="45" customHeight="1" x14ac:dyDescent="0.25">
      <c r="B119" s="162"/>
      <c r="C119" s="169"/>
      <c r="D119" s="169"/>
      <c r="E119" s="169"/>
      <c r="F119" s="159">
        <v>10</v>
      </c>
      <c r="G119" s="159"/>
      <c r="H119" s="160" t="s">
        <v>149</v>
      </c>
      <c r="I119" s="161"/>
      <c r="J119" s="18"/>
      <c r="K119" s="162" t="s">
        <v>227</v>
      </c>
      <c r="L119" s="169"/>
      <c r="M119" s="169"/>
      <c r="N119" s="163"/>
      <c r="O119" s="162" t="s">
        <v>227</v>
      </c>
      <c r="P119" s="164"/>
      <c r="Q119" s="178"/>
      <c r="R119" s="163"/>
      <c r="S119" s="163"/>
      <c r="T119" s="177"/>
      <c r="U119" s="166"/>
      <c r="V119" s="166"/>
      <c r="W119" s="163">
        <v>0</v>
      </c>
      <c r="X119" s="163"/>
      <c r="Y119" s="169"/>
      <c r="Z119" s="162" t="s">
        <v>322</v>
      </c>
      <c r="AA119" s="163"/>
      <c r="AB119" s="167"/>
      <c r="AC119" s="171"/>
      <c r="AD119" s="172"/>
      <c r="AE119" s="163"/>
      <c r="AF119" s="173" t="s">
        <v>227</v>
      </c>
    </row>
    <row r="120" spans="1:33" s="64" customFormat="1" ht="45" customHeight="1" x14ac:dyDescent="0.25">
      <c r="B120" s="55"/>
      <c r="C120" s="53"/>
      <c r="D120" s="53"/>
      <c r="E120" s="53"/>
      <c r="F120" s="17">
        <v>10</v>
      </c>
      <c r="G120" s="17">
        <v>57</v>
      </c>
      <c r="H120" s="51" t="s">
        <v>150</v>
      </c>
      <c r="I120" s="52">
        <v>43871</v>
      </c>
      <c r="J120" s="18"/>
      <c r="K120" s="20" t="s">
        <v>304</v>
      </c>
      <c r="L120" s="21">
        <v>65768082</v>
      </c>
      <c r="M120" s="53"/>
      <c r="N120" s="54" t="s">
        <v>34</v>
      </c>
      <c r="O120" s="55" t="s">
        <v>383</v>
      </c>
      <c r="P120" s="38">
        <v>1672950</v>
      </c>
      <c r="Q120" s="56">
        <v>8364750</v>
      </c>
      <c r="R120" s="54">
        <v>0</v>
      </c>
      <c r="S120" s="54">
        <v>0</v>
      </c>
      <c r="T120" s="57">
        <v>141</v>
      </c>
      <c r="U120" s="58">
        <v>43871</v>
      </c>
      <c r="V120" s="58">
        <v>44196</v>
      </c>
      <c r="W120" s="54">
        <v>0</v>
      </c>
      <c r="X120" s="54"/>
      <c r="Y120" s="53"/>
      <c r="Z120" s="55"/>
      <c r="AA120" s="54" t="s">
        <v>297</v>
      </c>
      <c r="AB120" s="59">
        <v>43851</v>
      </c>
      <c r="AC120" s="60">
        <v>1672950</v>
      </c>
      <c r="AD120" s="61" t="s">
        <v>384</v>
      </c>
      <c r="AE120" s="62">
        <v>39569414</v>
      </c>
      <c r="AF120" s="63" t="s">
        <v>310</v>
      </c>
      <c r="AG120" s="158" t="s">
        <v>733</v>
      </c>
    </row>
    <row r="121" spans="1:33" s="64" customFormat="1" ht="45" customHeight="1" x14ac:dyDescent="0.25">
      <c r="B121" s="55"/>
      <c r="C121" s="53"/>
      <c r="D121" s="53"/>
      <c r="E121" s="53"/>
      <c r="F121" s="17">
        <v>10</v>
      </c>
      <c r="G121" s="17">
        <v>28</v>
      </c>
      <c r="H121" s="51" t="s">
        <v>151</v>
      </c>
      <c r="I121" s="52">
        <v>43871</v>
      </c>
      <c r="J121" s="18"/>
      <c r="K121" s="65" t="s">
        <v>386</v>
      </c>
      <c r="L121" s="53">
        <v>1070610128</v>
      </c>
      <c r="M121" s="53"/>
      <c r="N121" s="54" t="s">
        <v>34</v>
      </c>
      <c r="O121" s="55" t="s">
        <v>385</v>
      </c>
      <c r="P121" s="147">
        <v>636363.63636363635</v>
      </c>
      <c r="Q121" s="56">
        <v>7000000</v>
      </c>
      <c r="R121" s="54">
        <v>0</v>
      </c>
      <c r="S121" s="54">
        <v>0</v>
      </c>
      <c r="T121" s="57">
        <v>325</v>
      </c>
      <c r="U121" s="58">
        <v>43871</v>
      </c>
      <c r="V121" s="58">
        <v>44196</v>
      </c>
      <c r="W121" s="54">
        <v>0</v>
      </c>
      <c r="X121" s="54"/>
      <c r="Y121" s="53"/>
      <c r="Z121" s="55"/>
      <c r="AA121" s="54">
        <v>123</v>
      </c>
      <c r="AB121" s="59">
        <v>43854</v>
      </c>
      <c r="AC121" s="60">
        <v>636363.63636363635</v>
      </c>
      <c r="AD121" s="61" t="s">
        <v>384</v>
      </c>
      <c r="AE121" s="54">
        <v>11222137</v>
      </c>
      <c r="AF121" s="63" t="s">
        <v>309</v>
      </c>
      <c r="AG121" s="158" t="s">
        <v>734</v>
      </c>
    </row>
    <row r="122" spans="1:33" s="64" customFormat="1" ht="45" customHeight="1" x14ac:dyDescent="0.25">
      <c r="B122" s="313" t="s">
        <v>1027</v>
      </c>
      <c r="C122" s="314"/>
      <c r="D122" s="314"/>
      <c r="E122" s="314"/>
      <c r="F122" s="273">
        <v>10</v>
      </c>
      <c r="G122" s="273"/>
      <c r="H122" s="315" t="s">
        <v>152</v>
      </c>
      <c r="I122" s="316">
        <v>43871</v>
      </c>
      <c r="J122" s="288"/>
      <c r="K122" s="326" t="s">
        <v>261</v>
      </c>
      <c r="L122" s="53">
        <v>8000876</v>
      </c>
      <c r="M122" s="53"/>
      <c r="N122" s="54" t="s">
        <v>30</v>
      </c>
      <c r="O122" s="55" t="s">
        <v>323</v>
      </c>
      <c r="P122" s="147">
        <v>900000</v>
      </c>
      <c r="Q122" s="56">
        <v>9900000</v>
      </c>
      <c r="R122" s="54">
        <v>0</v>
      </c>
      <c r="S122" s="54">
        <v>0</v>
      </c>
      <c r="T122" s="57">
        <v>325</v>
      </c>
      <c r="U122" s="58">
        <v>43871</v>
      </c>
      <c r="V122" s="58">
        <v>44196</v>
      </c>
      <c r="W122" s="54">
        <v>0</v>
      </c>
      <c r="X122" s="54"/>
      <c r="Y122" s="53"/>
      <c r="Z122" s="55"/>
      <c r="AA122" s="66" t="s">
        <v>324</v>
      </c>
      <c r="AB122" s="67" t="s">
        <v>325</v>
      </c>
      <c r="AC122" s="60">
        <v>900000</v>
      </c>
      <c r="AD122" s="61"/>
      <c r="AE122" s="53"/>
      <c r="AF122" s="63" t="s">
        <v>326</v>
      </c>
      <c r="AG122" s="158" t="s">
        <v>735</v>
      </c>
    </row>
    <row r="123" spans="1:33" s="192" customFormat="1" ht="45" customHeight="1" x14ac:dyDescent="0.25">
      <c r="B123" s="183"/>
      <c r="C123" s="181"/>
      <c r="D123" s="181"/>
      <c r="E123" s="181"/>
      <c r="F123" s="159">
        <v>10</v>
      </c>
      <c r="G123" s="159"/>
      <c r="H123" s="179" t="s">
        <v>153</v>
      </c>
      <c r="I123" s="180"/>
      <c r="J123" s="18"/>
      <c r="K123" s="162" t="s">
        <v>227</v>
      </c>
      <c r="L123" s="181"/>
      <c r="M123" s="181"/>
      <c r="N123" s="182"/>
      <c r="O123" s="183" t="s">
        <v>227</v>
      </c>
      <c r="P123" s="184"/>
      <c r="Q123" s="185"/>
      <c r="R123" s="182"/>
      <c r="S123" s="182"/>
      <c r="T123" s="186"/>
      <c r="U123" s="187"/>
      <c r="V123" s="187"/>
      <c r="W123" s="182"/>
      <c r="X123" s="182"/>
      <c r="Y123" s="181"/>
      <c r="Z123" s="183" t="s">
        <v>322</v>
      </c>
      <c r="AA123" s="188"/>
      <c r="AB123" s="189"/>
      <c r="AC123" s="190"/>
      <c r="AD123" s="191"/>
      <c r="AE123" s="181"/>
      <c r="AF123" s="173" t="s">
        <v>227</v>
      </c>
    </row>
    <row r="124" spans="1:33" s="31" customFormat="1" ht="45" customHeight="1" x14ac:dyDescent="0.25">
      <c r="B124" s="35"/>
      <c r="C124" s="27"/>
      <c r="D124" s="27"/>
      <c r="E124" s="27"/>
      <c r="F124" s="17">
        <v>10</v>
      </c>
      <c r="G124" s="17">
        <v>88</v>
      </c>
      <c r="H124" s="51" t="s">
        <v>154</v>
      </c>
      <c r="I124" s="19">
        <v>43871</v>
      </c>
      <c r="J124" s="18">
        <v>2</v>
      </c>
      <c r="K124" s="68" t="s">
        <v>472</v>
      </c>
      <c r="L124" s="27">
        <v>1069832050</v>
      </c>
      <c r="M124" s="27"/>
      <c r="N124" s="21" t="s">
        <v>18</v>
      </c>
      <c r="O124" s="35" t="s">
        <v>321</v>
      </c>
      <c r="P124" s="23">
        <v>2000000</v>
      </c>
      <c r="Q124" s="36">
        <v>9333333</v>
      </c>
      <c r="R124" s="21">
        <v>0</v>
      </c>
      <c r="S124" s="21">
        <v>0</v>
      </c>
      <c r="T124" s="40">
        <v>141</v>
      </c>
      <c r="U124" s="25">
        <v>43871</v>
      </c>
      <c r="V124" s="25">
        <v>44012</v>
      </c>
      <c r="W124" s="21">
        <v>0</v>
      </c>
      <c r="X124" s="21"/>
      <c r="Y124" s="27"/>
      <c r="Z124" s="35"/>
      <c r="AA124" s="21">
        <v>85</v>
      </c>
      <c r="AB124" s="26">
        <v>43851</v>
      </c>
      <c r="AC124" s="29">
        <v>2000000</v>
      </c>
      <c r="AD124" s="30"/>
      <c r="AE124" s="21">
        <v>11310501</v>
      </c>
      <c r="AF124" s="47" t="s">
        <v>316</v>
      </c>
      <c r="AG124" s="158" t="s">
        <v>736</v>
      </c>
    </row>
    <row r="125" spans="1:33" s="31" customFormat="1" ht="45" customHeight="1" x14ac:dyDescent="0.25">
      <c r="B125" s="35"/>
      <c r="C125" s="27"/>
      <c r="D125" s="27"/>
      <c r="E125" s="27"/>
      <c r="F125" s="17">
        <v>10</v>
      </c>
      <c r="G125" s="17">
        <v>69</v>
      </c>
      <c r="H125" s="51" t="s">
        <v>155</v>
      </c>
      <c r="I125" s="19">
        <v>43872</v>
      </c>
      <c r="J125" s="18"/>
      <c r="K125" s="50" t="s">
        <v>262</v>
      </c>
      <c r="L125" s="27"/>
      <c r="M125" s="27">
        <v>901050980</v>
      </c>
      <c r="N125" s="21" t="s">
        <v>32</v>
      </c>
      <c r="O125" s="35" t="s">
        <v>330</v>
      </c>
      <c r="P125" s="24">
        <f>+Q125/10</f>
        <v>437325</v>
      </c>
      <c r="Q125" s="46">
        <v>4373250</v>
      </c>
      <c r="R125" s="21">
        <v>0</v>
      </c>
      <c r="S125" s="21">
        <v>0</v>
      </c>
      <c r="T125" s="40">
        <v>321</v>
      </c>
      <c r="U125" s="25">
        <v>43875</v>
      </c>
      <c r="V125" s="25">
        <v>44196</v>
      </c>
      <c r="W125" s="21">
        <v>0</v>
      </c>
      <c r="X125" s="21"/>
      <c r="Y125" s="27"/>
      <c r="Z125" s="35"/>
      <c r="AA125" s="21">
        <v>133</v>
      </c>
      <c r="AB125" s="26">
        <v>43864</v>
      </c>
      <c r="AC125" s="29"/>
      <c r="AD125" s="30"/>
      <c r="AE125" s="21">
        <v>8002444</v>
      </c>
      <c r="AF125" s="47" t="s">
        <v>320</v>
      </c>
      <c r="AG125" s="158" t="s">
        <v>737</v>
      </c>
    </row>
    <row r="126" spans="1:33" s="31" customFormat="1" ht="45" customHeight="1" x14ac:dyDescent="0.25">
      <c r="B126" s="35"/>
      <c r="C126" s="27"/>
      <c r="D126" s="27"/>
      <c r="E126" s="27"/>
      <c r="F126" s="17">
        <v>10</v>
      </c>
      <c r="G126" s="17">
        <v>32</v>
      </c>
      <c r="H126" s="51" t="s">
        <v>156</v>
      </c>
      <c r="I126" s="19">
        <v>43873</v>
      </c>
      <c r="J126" s="18"/>
      <c r="K126" s="39" t="s">
        <v>263</v>
      </c>
      <c r="L126" s="69">
        <v>1070586911</v>
      </c>
      <c r="M126" s="27"/>
      <c r="N126" s="21" t="s">
        <v>32</v>
      </c>
      <c r="O126" s="35" t="s">
        <v>387</v>
      </c>
      <c r="P126" s="46">
        <f>+Q126/10</f>
        <v>180000</v>
      </c>
      <c r="Q126" s="46">
        <v>1800000</v>
      </c>
      <c r="R126" s="21">
        <v>0</v>
      </c>
      <c r="S126" s="21">
        <v>0</v>
      </c>
      <c r="T126" s="40">
        <v>324</v>
      </c>
      <c r="U126" s="25">
        <v>43872</v>
      </c>
      <c r="V126" s="25">
        <v>44196</v>
      </c>
      <c r="W126" s="21">
        <v>0</v>
      </c>
      <c r="X126" s="21"/>
      <c r="Y126" s="27"/>
      <c r="Z126" s="35" t="s">
        <v>388</v>
      </c>
      <c r="AA126" s="21">
        <v>133</v>
      </c>
      <c r="AB126" s="26">
        <v>43864</v>
      </c>
      <c r="AC126" s="29"/>
      <c r="AD126" s="30"/>
      <c r="AE126" s="21">
        <v>8002444</v>
      </c>
      <c r="AF126" s="44" t="s">
        <v>320</v>
      </c>
      <c r="AG126" s="158" t="s">
        <v>738</v>
      </c>
    </row>
    <row r="127" spans="1:33" s="175" customFormat="1" ht="45" customHeight="1" x14ac:dyDescent="0.25">
      <c r="B127" s="162"/>
      <c r="C127" s="169"/>
      <c r="D127" s="169"/>
      <c r="E127" s="169"/>
      <c r="F127" s="159">
        <v>10</v>
      </c>
      <c r="G127" s="159"/>
      <c r="H127" s="179" t="s">
        <v>157</v>
      </c>
      <c r="I127" s="161"/>
      <c r="J127" s="18"/>
      <c r="K127" s="162" t="s">
        <v>227</v>
      </c>
      <c r="L127" s="172"/>
      <c r="M127" s="172"/>
      <c r="N127" s="163"/>
      <c r="O127" s="193" t="s">
        <v>227</v>
      </c>
      <c r="P127" s="194"/>
      <c r="Q127" s="195"/>
      <c r="R127" s="163"/>
      <c r="S127" s="163"/>
      <c r="T127" s="177"/>
      <c r="U127" s="166"/>
      <c r="V127" s="166"/>
      <c r="W127" s="163">
        <v>0</v>
      </c>
      <c r="X127" s="163"/>
      <c r="Y127" s="169"/>
      <c r="Z127" s="162" t="s">
        <v>331</v>
      </c>
      <c r="AA127" s="163"/>
      <c r="AB127" s="167"/>
      <c r="AC127" s="196"/>
      <c r="AD127" s="172"/>
      <c r="AE127" s="163"/>
      <c r="AF127" s="173" t="s">
        <v>227</v>
      </c>
    </row>
    <row r="128" spans="1:33" s="175" customFormat="1" ht="45" customHeight="1" x14ac:dyDescent="0.25">
      <c r="B128" s="162"/>
      <c r="C128" s="169"/>
      <c r="D128" s="169"/>
      <c r="E128" s="169"/>
      <c r="F128" s="159">
        <v>11</v>
      </c>
      <c r="G128" s="159"/>
      <c r="H128" s="179" t="s">
        <v>158</v>
      </c>
      <c r="I128" s="161"/>
      <c r="J128" s="18"/>
      <c r="K128" s="162" t="s">
        <v>227</v>
      </c>
      <c r="L128" s="169"/>
      <c r="M128" s="169"/>
      <c r="N128" s="163"/>
      <c r="O128" s="162" t="s">
        <v>227</v>
      </c>
      <c r="P128" s="197"/>
      <c r="Q128" s="178"/>
      <c r="R128" s="163"/>
      <c r="S128" s="163"/>
      <c r="T128" s="177"/>
      <c r="U128" s="166"/>
      <c r="V128" s="166"/>
      <c r="W128" s="163">
        <v>0</v>
      </c>
      <c r="X128" s="163"/>
      <c r="Y128" s="169"/>
      <c r="Z128" s="162"/>
      <c r="AA128" s="163"/>
      <c r="AB128" s="167"/>
      <c r="AC128" s="171"/>
      <c r="AD128" s="172"/>
      <c r="AE128" s="163"/>
      <c r="AF128" s="173" t="s">
        <v>227</v>
      </c>
    </row>
    <row r="129" spans="2:33" s="175" customFormat="1" ht="45" customHeight="1" x14ac:dyDescent="0.25">
      <c r="B129" s="162"/>
      <c r="C129" s="169"/>
      <c r="D129" s="169"/>
      <c r="E129" s="169"/>
      <c r="F129" s="159">
        <v>11</v>
      </c>
      <c r="G129" s="159"/>
      <c r="H129" s="179" t="s">
        <v>264</v>
      </c>
      <c r="I129" s="161"/>
      <c r="J129" s="18"/>
      <c r="K129" s="162" t="s">
        <v>227</v>
      </c>
      <c r="L129" s="169"/>
      <c r="M129" s="169"/>
      <c r="N129" s="163"/>
      <c r="O129" s="193" t="s">
        <v>227</v>
      </c>
      <c r="P129" s="178"/>
      <c r="Q129" s="178"/>
      <c r="R129" s="163"/>
      <c r="S129" s="163"/>
      <c r="T129" s="177"/>
      <c r="U129" s="166"/>
      <c r="V129" s="166"/>
      <c r="W129" s="163">
        <v>0</v>
      </c>
      <c r="X129" s="163"/>
      <c r="Y129" s="169"/>
      <c r="Z129" s="162"/>
      <c r="AA129" s="163"/>
      <c r="AB129" s="167"/>
      <c r="AC129" s="171"/>
      <c r="AD129" s="172"/>
      <c r="AE129" s="163"/>
      <c r="AF129" s="173" t="s">
        <v>227</v>
      </c>
    </row>
    <row r="130" spans="2:33" s="175" customFormat="1" ht="45" customHeight="1" x14ac:dyDescent="0.25">
      <c r="B130" s="162"/>
      <c r="C130" s="169"/>
      <c r="D130" s="169"/>
      <c r="E130" s="169"/>
      <c r="F130" s="159">
        <v>11</v>
      </c>
      <c r="G130" s="159"/>
      <c r="H130" s="179" t="s">
        <v>265</v>
      </c>
      <c r="I130" s="161"/>
      <c r="J130" s="18"/>
      <c r="K130" s="162" t="s">
        <v>227</v>
      </c>
      <c r="L130" s="169"/>
      <c r="M130" s="169"/>
      <c r="N130" s="163"/>
      <c r="O130" s="193" t="s">
        <v>227</v>
      </c>
      <c r="P130" s="197"/>
      <c r="Q130" s="178"/>
      <c r="R130" s="163"/>
      <c r="S130" s="163"/>
      <c r="T130" s="177"/>
      <c r="U130" s="166"/>
      <c r="V130" s="166"/>
      <c r="W130" s="163">
        <v>0</v>
      </c>
      <c r="X130" s="163"/>
      <c r="Y130" s="169"/>
      <c r="Z130" s="162"/>
      <c r="AA130" s="163"/>
      <c r="AB130" s="167"/>
      <c r="AC130" s="171"/>
      <c r="AD130" s="172"/>
      <c r="AE130" s="163"/>
      <c r="AF130" s="173" t="s">
        <v>227</v>
      </c>
    </row>
    <row r="131" spans="2:33" s="31" customFormat="1" ht="45" customHeight="1" x14ac:dyDescent="0.25">
      <c r="B131" s="35"/>
      <c r="C131" s="27"/>
      <c r="D131" s="27"/>
      <c r="E131" s="27"/>
      <c r="F131" s="17">
        <v>11</v>
      </c>
      <c r="G131" s="17"/>
      <c r="H131" s="51" t="s">
        <v>266</v>
      </c>
      <c r="I131" s="19">
        <v>43878</v>
      </c>
      <c r="J131" s="18"/>
      <c r="K131" s="50" t="s">
        <v>390</v>
      </c>
      <c r="L131" s="27">
        <v>39573550</v>
      </c>
      <c r="M131" s="27"/>
      <c r="N131" s="21" t="s">
        <v>21</v>
      </c>
      <c r="O131" s="35" t="s">
        <v>389</v>
      </c>
      <c r="P131" s="24">
        <f>+Q131/10</f>
        <v>350000</v>
      </c>
      <c r="Q131" s="36">
        <v>3500000</v>
      </c>
      <c r="R131" s="21">
        <v>0</v>
      </c>
      <c r="S131" s="21">
        <v>0</v>
      </c>
      <c r="T131" s="40">
        <v>321</v>
      </c>
      <c r="U131" s="25">
        <v>43875</v>
      </c>
      <c r="V131" s="25">
        <v>44196</v>
      </c>
      <c r="W131" s="21">
        <v>0</v>
      </c>
      <c r="X131" s="21"/>
      <c r="Y131" s="27"/>
      <c r="Z131" s="35"/>
      <c r="AA131" s="21">
        <v>134</v>
      </c>
      <c r="AB131" s="26">
        <v>43864</v>
      </c>
      <c r="AC131" s="29"/>
      <c r="AD131" s="30"/>
      <c r="AE131" s="21">
        <v>21018195</v>
      </c>
      <c r="AF131" s="47" t="s">
        <v>312</v>
      </c>
      <c r="AG131" s="158" t="s">
        <v>739</v>
      </c>
    </row>
    <row r="132" spans="2:33" s="31" customFormat="1" ht="45" customHeight="1" x14ac:dyDescent="0.25">
      <c r="B132" s="35"/>
      <c r="C132" s="27"/>
      <c r="D132" s="27"/>
      <c r="E132" s="27"/>
      <c r="F132" s="17">
        <v>11</v>
      </c>
      <c r="G132" s="17"/>
      <c r="H132" s="51" t="s">
        <v>382</v>
      </c>
      <c r="I132" s="19">
        <v>43878</v>
      </c>
      <c r="J132" s="18">
        <v>1</v>
      </c>
      <c r="K132" s="50" t="s">
        <v>391</v>
      </c>
      <c r="L132" s="27">
        <v>1123208821</v>
      </c>
      <c r="M132" s="27"/>
      <c r="N132" s="21" t="s">
        <v>24</v>
      </c>
      <c r="O132" s="35" t="s">
        <v>392</v>
      </c>
      <c r="P132" s="116">
        <v>7000000</v>
      </c>
      <c r="Q132" s="48">
        <v>17500000</v>
      </c>
      <c r="R132" s="32">
        <v>0</v>
      </c>
      <c r="S132" s="32">
        <v>0</v>
      </c>
      <c r="T132" s="41">
        <v>73</v>
      </c>
      <c r="U132" s="25">
        <v>43878</v>
      </c>
      <c r="V132" s="25">
        <v>43951</v>
      </c>
      <c r="W132" s="21">
        <v>0</v>
      </c>
      <c r="X132" s="21"/>
      <c r="Y132" s="27"/>
      <c r="Z132" s="35"/>
      <c r="AA132" s="21">
        <v>154</v>
      </c>
      <c r="AB132" s="26">
        <v>43874</v>
      </c>
      <c r="AC132" s="29">
        <v>7000000</v>
      </c>
      <c r="AD132" s="30"/>
      <c r="AE132" s="21">
        <v>52220600</v>
      </c>
      <c r="AF132" s="44" t="s">
        <v>307</v>
      </c>
      <c r="AG132" s="158" t="s">
        <v>740</v>
      </c>
    </row>
    <row r="133" spans="2:33" s="31" customFormat="1" ht="45" customHeight="1" x14ac:dyDescent="0.25">
      <c r="B133" s="35"/>
      <c r="C133" s="27"/>
      <c r="D133" s="27"/>
      <c r="E133" s="27"/>
      <c r="F133" s="17">
        <v>11</v>
      </c>
      <c r="G133" s="17"/>
      <c r="H133" s="51" t="s">
        <v>393</v>
      </c>
      <c r="I133" s="19">
        <v>43881</v>
      </c>
      <c r="J133" s="18"/>
      <c r="K133" s="50" t="s">
        <v>404</v>
      </c>
      <c r="L133" s="27"/>
      <c r="M133" s="69">
        <v>900599216</v>
      </c>
      <c r="N133" s="21" t="s">
        <v>21</v>
      </c>
      <c r="O133" s="35" t="s">
        <v>403</v>
      </c>
      <c r="P133" s="36">
        <f>+Q133/10</f>
        <v>2434000</v>
      </c>
      <c r="Q133" s="36">
        <v>24340000</v>
      </c>
      <c r="R133" s="21">
        <v>0</v>
      </c>
      <c r="S133" s="21">
        <v>0</v>
      </c>
      <c r="T133" s="40">
        <v>315</v>
      </c>
      <c r="U133" s="25">
        <v>43881</v>
      </c>
      <c r="V133" s="25">
        <v>44196</v>
      </c>
      <c r="W133" s="21">
        <v>0</v>
      </c>
      <c r="X133" s="21"/>
      <c r="Y133" s="27"/>
      <c r="Z133" s="35"/>
      <c r="AA133" s="21">
        <v>141</v>
      </c>
      <c r="AB133" s="26">
        <v>43867</v>
      </c>
      <c r="AC133" s="29"/>
      <c r="AD133" s="30"/>
      <c r="AE133" s="27">
        <v>8001340</v>
      </c>
      <c r="AF133" s="47" t="s">
        <v>327</v>
      </c>
      <c r="AG133" s="158" t="s">
        <v>741</v>
      </c>
    </row>
    <row r="134" spans="2:33" s="31" customFormat="1" ht="45" customHeight="1" x14ac:dyDescent="0.25">
      <c r="B134" s="35"/>
      <c r="C134" s="27"/>
      <c r="D134" s="27"/>
      <c r="E134" s="27"/>
      <c r="F134" s="17">
        <v>11</v>
      </c>
      <c r="G134" s="17"/>
      <c r="H134" s="51" t="s">
        <v>394</v>
      </c>
      <c r="I134" s="19">
        <v>43881</v>
      </c>
      <c r="J134" s="18"/>
      <c r="K134" s="50" t="s">
        <v>405</v>
      </c>
      <c r="L134" s="27">
        <v>11226557</v>
      </c>
      <c r="M134" s="27"/>
      <c r="N134" s="21" t="s">
        <v>21</v>
      </c>
      <c r="O134" s="35" t="s">
        <v>406</v>
      </c>
      <c r="P134" s="36">
        <v>1350000</v>
      </c>
      <c r="Q134" s="36">
        <v>13500000</v>
      </c>
      <c r="R134" s="21">
        <v>0</v>
      </c>
      <c r="S134" s="21">
        <v>0</v>
      </c>
      <c r="T134" s="40">
        <v>315</v>
      </c>
      <c r="U134" s="25">
        <v>43881</v>
      </c>
      <c r="V134" s="25">
        <v>44196</v>
      </c>
      <c r="W134" s="21">
        <v>0</v>
      </c>
      <c r="X134" s="21"/>
      <c r="Y134" s="27"/>
      <c r="Z134" s="35"/>
      <c r="AA134" s="21">
        <v>159</v>
      </c>
      <c r="AB134" s="26">
        <v>43874</v>
      </c>
      <c r="AC134" s="29"/>
      <c r="AD134" s="30"/>
      <c r="AE134" s="21">
        <v>8002444</v>
      </c>
      <c r="AF134" s="47" t="s">
        <v>320</v>
      </c>
      <c r="AG134" s="158" t="s">
        <v>742</v>
      </c>
    </row>
    <row r="135" spans="2:33" s="31" customFormat="1" ht="45" customHeight="1" x14ac:dyDescent="0.25">
      <c r="B135" s="35"/>
      <c r="C135" s="27"/>
      <c r="D135" s="27"/>
      <c r="E135" s="27"/>
      <c r="F135" s="17">
        <v>11</v>
      </c>
      <c r="G135" s="17"/>
      <c r="H135" s="51" t="s">
        <v>395</v>
      </c>
      <c r="I135" s="72">
        <v>43882</v>
      </c>
      <c r="J135" s="18">
        <v>2</v>
      </c>
      <c r="K135" s="39" t="s">
        <v>410</v>
      </c>
      <c r="L135" s="69">
        <v>52529067</v>
      </c>
      <c r="M135" s="30"/>
      <c r="N135" s="21" t="s">
        <v>30</v>
      </c>
      <c r="O135" s="39" t="s">
        <v>198</v>
      </c>
      <c r="P135" s="129">
        <v>1000000</v>
      </c>
      <c r="Q135" s="46">
        <v>6000000</v>
      </c>
      <c r="R135" s="32">
        <v>0</v>
      </c>
      <c r="S135" s="32">
        <v>0</v>
      </c>
      <c r="T135" s="41">
        <f>+V135-U135</f>
        <v>130</v>
      </c>
      <c r="U135" s="25">
        <v>43882</v>
      </c>
      <c r="V135" s="25">
        <v>44012</v>
      </c>
      <c r="W135" s="18">
        <v>0</v>
      </c>
      <c r="X135" s="18"/>
      <c r="Y135" s="30"/>
      <c r="Z135" s="42"/>
      <c r="AA135" s="18">
        <v>116</v>
      </c>
      <c r="AB135" s="73">
        <v>43854</v>
      </c>
      <c r="AC135" s="42">
        <v>1000000</v>
      </c>
      <c r="AD135" s="30"/>
      <c r="AE135" s="21">
        <v>52220600</v>
      </c>
      <c r="AF135" s="44" t="s">
        <v>307</v>
      </c>
      <c r="AG135" s="158" t="s">
        <v>743</v>
      </c>
    </row>
    <row r="136" spans="2:33" s="31" customFormat="1" ht="45" customHeight="1" x14ac:dyDescent="0.25">
      <c r="B136" s="35"/>
      <c r="C136" s="27"/>
      <c r="D136" s="27"/>
      <c r="E136" s="27"/>
      <c r="F136" s="17">
        <v>11</v>
      </c>
      <c r="G136" s="17"/>
      <c r="H136" s="51" t="s">
        <v>412</v>
      </c>
      <c r="I136" s="19">
        <v>43882</v>
      </c>
      <c r="J136" s="18">
        <v>2</v>
      </c>
      <c r="K136" s="39" t="s">
        <v>411</v>
      </c>
      <c r="L136" s="27">
        <v>51984881</v>
      </c>
      <c r="M136" s="27"/>
      <c r="N136" s="21" t="s">
        <v>34</v>
      </c>
      <c r="O136" s="35" t="s">
        <v>197</v>
      </c>
      <c r="P136" s="23">
        <v>1200000</v>
      </c>
      <c r="Q136" s="36">
        <v>6000000</v>
      </c>
      <c r="R136" s="21">
        <v>0</v>
      </c>
      <c r="S136" s="21">
        <v>0</v>
      </c>
      <c r="T136" s="40">
        <v>130</v>
      </c>
      <c r="U136" s="25">
        <v>43882</v>
      </c>
      <c r="V136" s="25">
        <v>44012</v>
      </c>
      <c r="W136" s="21">
        <v>0</v>
      </c>
      <c r="X136" s="21"/>
      <c r="Y136" s="27"/>
      <c r="Z136" s="35"/>
      <c r="AA136" s="21">
        <v>117</v>
      </c>
      <c r="AB136" s="26">
        <v>43854</v>
      </c>
      <c r="AC136" s="74">
        <v>1200000</v>
      </c>
      <c r="AD136" s="30"/>
      <c r="AE136" s="21">
        <v>52220600</v>
      </c>
      <c r="AF136" s="44" t="s">
        <v>307</v>
      </c>
      <c r="AG136" s="158" t="s">
        <v>744</v>
      </c>
    </row>
    <row r="137" spans="2:33" s="31" customFormat="1" ht="45" customHeight="1" x14ac:dyDescent="0.25">
      <c r="B137" s="35"/>
      <c r="C137" s="27"/>
      <c r="D137" s="27"/>
      <c r="E137" s="27"/>
      <c r="F137" s="17">
        <v>11</v>
      </c>
      <c r="G137" s="17"/>
      <c r="H137" s="51" t="s">
        <v>396</v>
      </c>
      <c r="I137" s="19">
        <v>43885</v>
      </c>
      <c r="J137" s="18"/>
      <c r="K137" s="39" t="s">
        <v>302</v>
      </c>
      <c r="L137" s="27"/>
      <c r="M137" s="27">
        <v>900120195</v>
      </c>
      <c r="N137" s="21" t="s">
        <v>34</v>
      </c>
      <c r="O137" s="35" t="s">
        <v>409</v>
      </c>
      <c r="P137" s="24">
        <v>6600000</v>
      </c>
      <c r="Q137" s="75">
        <v>66000000</v>
      </c>
      <c r="R137" s="21">
        <v>0</v>
      </c>
      <c r="S137" s="21">
        <v>0</v>
      </c>
      <c r="T137" s="40">
        <v>311</v>
      </c>
      <c r="U137" s="25">
        <v>43885</v>
      </c>
      <c r="V137" s="25">
        <v>44196</v>
      </c>
      <c r="W137" s="21">
        <v>0</v>
      </c>
      <c r="X137" s="21"/>
      <c r="Y137" s="27"/>
      <c r="Z137" s="35"/>
      <c r="AA137" s="21">
        <v>147</v>
      </c>
      <c r="AB137" s="73">
        <v>43874</v>
      </c>
      <c r="AC137" s="42"/>
      <c r="AD137" s="30"/>
      <c r="AE137" s="21">
        <v>52220600</v>
      </c>
      <c r="AF137" s="44" t="s">
        <v>307</v>
      </c>
      <c r="AG137" s="158" t="s">
        <v>745</v>
      </c>
    </row>
    <row r="138" spans="2:33" s="31" customFormat="1" ht="45" customHeight="1" x14ac:dyDescent="0.25">
      <c r="B138" s="35"/>
      <c r="C138" s="27"/>
      <c r="D138" s="27"/>
      <c r="E138" s="27"/>
      <c r="F138" s="17">
        <v>11</v>
      </c>
      <c r="G138" s="17"/>
      <c r="H138" s="51" t="s">
        <v>397</v>
      </c>
      <c r="I138" s="72">
        <v>43886</v>
      </c>
      <c r="J138" s="18"/>
      <c r="K138" s="39" t="s">
        <v>408</v>
      </c>
      <c r="L138" s="30">
        <v>14964787</v>
      </c>
      <c r="M138" s="30"/>
      <c r="N138" s="20" t="s">
        <v>32</v>
      </c>
      <c r="O138" s="39" t="s">
        <v>407</v>
      </c>
      <c r="P138" s="71">
        <v>2040000</v>
      </c>
      <c r="Q138" s="71">
        <v>10200000</v>
      </c>
      <c r="R138" s="18">
        <v>0</v>
      </c>
      <c r="S138" s="18">
        <v>0</v>
      </c>
      <c r="T138" s="40">
        <v>149</v>
      </c>
      <c r="U138" s="25">
        <v>43894</v>
      </c>
      <c r="V138" s="25">
        <v>44043</v>
      </c>
      <c r="W138" s="85">
        <v>0</v>
      </c>
      <c r="X138" s="85">
        <v>0</v>
      </c>
      <c r="Y138" s="30"/>
      <c r="Z138" s="42"/>
      <c r="AA138" s="18">
        <v>158</v>
      </c>
      <c r="AB138" s="73">
        <v>43874</v>
      </c>
      <c r="AC138" s="42"/>
      <c r="AD138" s="30"/>
      <c r="AE138" s="21">
        <v>21018195</v>
      </c>
      <c r="AF138" s="44" t="s">
        <v>312</v>
      </c>
      <c r="AG138" s="158" t="s">
        <v>746</v>
      </c>
    </row>
    <row r="139" spans="2:33" s="31" customFormat="1" ht="45" customHeight="1" x14ac:dyDescent="0.25">
      <c r="B139" s="35"/>
      <c r="C139" s="27"/>
      <c r="D139" s="27"/>
      <c r="E139" s="27"/>
      <c r="F139" s="17">
        <v>11</v>
      </c>
      <c r="G139" s="17"/>
      <c r="H139" s="51" t="s">
        <v>398</v>
      </c>
      <c r="I139" s="19">
        <v>43887</v>
      </c>
      <c r="J139" s="18">
        <v>1</v>
      </c>
      <c r="K139" s="47" t="s">
        <v>259</v>
      </c>
      <c r="L139" s="21">
        <v>3209572</v>
      </c>
      <c r="M139" s="21"/>
      <c r="N139" s="21" t="s">
        <v>21</v>
      </c>
      <c r="O139" s="35" t="s">
        <v>414</v>
      </c>
      <c r="P139" s="119">
        <v>1000000</v>
      </c>
      <c r="Q139" s="46">
        <v>5000000</v>
      </c>
      <c r="R139" s="21"/>
      <c r="S139" s="21"/>
      <c r="T139" s="40">
        <v>125</v>
      </c>
      <c r="U139" s="25">
        <v>43887</v>
      </c>
      <c r="V139" s="25">
        <v>44012</v>
      </c>
      <c r="W139" s="85">
        <v>0</v>
      </c>
      <c r="X139" s="85">
        <v>0</v>
      </c>
      <c r="Y139" s="27"/>
      <c r="Z139" s="35"/>
      <c r="AA139" s="21">
        <v>147</v>
      </c>
      <c r="AB139" s="73">
        <v>43874</v>
      </c>
      <c r="AC139" s="42"/>
      <c r="AD139" s="30"/>
      <c r="AE139" s="21">
        <v>52220600</v>
      </c>
      <c r="AF139" s="44" t="s">
        <v>307</v>
      </c>
      <c r="AG139" s="158" t="s">
        <v>747</v>
      </c>
    </row>
    <row r="140" spans="2:33" s="175" customFormat="1" ht="45" customHeight="1" x14ac:dyDescent="0.25">
      <c r="B140" s="162"/>
      <c r="C140" s="169"/>
      <c r="D140" s="169"/>
      <c r="E140" s="169"/>
      <c r="F140" s="159">
        <v>11</v>
      </c>
      <c r="G140" s="159"/>
      <c r="H140" s="179" t="s">
        <v>399</v>
      </c>
      <c r="I140" s="198"/>
      <c r="J140" s="18"/>
      <c r="K140" s="162" t="s">
        <v>227</v>
      </c>
      <c r="L140" s="169"/>
      <c r="M140" s="169"/>
      <c r="N140" s="163"/>
      <c r="O140" s="193" t="s">
        <v>227</v>
      </c>
      <c r="P140" s="199"/>
      <c r="Q140" s="178"/>
      <c r="R140" s="169"/>
      <c r="S140" s="169"/>
      <c r="T140" s="177"/>
      <c r="U140" s="200"/>
      <c r="V140" s="200"/>
      <c r="W140" s="169"/>
      <c r="X140" s="169"/>
      <c r="Y140" s="169"/>
      <c r="Z140" s="162"/>
      <c r="AA140" s="169"/>
      <c r="AB140" s="201"/>
      <c r="AC140" s="202"/>
      <c r="AD140" s="172"/>
      <c r="AE140" s="169"/>
      <c r="AF140" s="173" t="s">
        <v>227</v>
      </c>
    </row>
    <row r="141" spans="2:33" s="31" customFormat="1" ht="45" customHeight="1" x14ac:dyDescent="0.25">
      <c r="B141" s="35"/>
      <c r="C141" s="27"/>
      <c r="D141" s="27"/>
      <c r="E141" s="27"/>
      <c r="F141" s="17">
        <v>12</v>
      </c>
      <c r="G141" s="17"/>
      <c r="H141" s="51" t="s">
        <v>400</v>
      </c>
      <c r="I141" s="76">
        <v>43892</v>
      </c>
      <c r="J141" s="18">
        <v>1</v>
      </c>
      <c r="K141" s="47" t="s">
        <v>413</v>
      </c>
      <c r="L141" s="80">
        <v>1071988266</v>
      </c>
      <c r="M141" s="27"/>
      <c r="N141" s="21" t="s">
        <v>21</v>
      </c>
      <c r="O141" s="39" t="s">
        <v>170</v>
      </c>
      <c r="P141" s="36">
        <v>1089700</v>
      </c>
      <c r="Q141" s="36">
        <v>2070430</v>
      </c>
      <c r="R141" s="27"/>
      <c r="S141" s="27"/>
      <c r="T141" s="40">
        <v>57</v>
      </c>
      <c r="U141" s="78">
        <v>43894</v>
      </c>
      <c r="V141" s="78">
        <v>43951</v>
      </c>
      <c r="W141" s="27"/>
      <c r="X141" s="27"/>
      <c r="Y141" s="27"/>
      <c r="Z141" s="35"/>
      <c r="AA141" s="27">
        <v>175</v>
      </c>
      <c r="AB141" s="27" t="s">
        <v>416</v>
      </c>
      <c r="AC141" s="77"/>
      <c r="AD141" s="30"/>
      <c r="AE141" s="21">
        <v>21018195</v>
      </c>
      <c r="AF141" s="47" t="s">
        <v>312</v>
      </c>
      <c r="AG141" s="158" t="s">
        <v>748</v>
      </c>
    </row>
    <row r="142" spans="2:33" s="31" customFormat="1" ht="45" customHeight="1" x14ac:dyDescent="0.25">
      <c r="B142" s="35"/>
      <c r="C142" s="27"/>
      <c r="D142" s="27"/>
      <c r="E142" s="27"/>
      <c r="F142" s="17">
        <v>12</v>
      </c>
      <c r="G142" s="17"/>
      <c r="H142" s="51" t="s">
        <v>401</v>
      </c>
      <c r="I142" s="79">
        <v>43892</v>
      </c>
      <c r="J142" s="18">
        <v>2</v>
      </c>
      <c r="K142" s="20" t="s">
        <v>260</v>
      </c>
      <c r="L142" s="21">
        <v>1071986404</v>
      </c>
      <c r="M142" s="21"/>
      <c r="N142" s="21" t="s">
        <v>24</v>
      </c>
      <c r="O142" s="22" t="s">
        <v>418</v>
      </c>
      <c r="P142" s="116">
        <v>1750000</v>
      </c>
      <c r="Q142" s="24">
        <v>7000000</v>
      </c>
      <c r="R142" s="27"/>
      <c r="S142" s="27"/>
      <c r="T142" s="40">
        <v>119</v>
      </c>
      <c r="U142" s="78">
        <v>43893</v>
      </c>
      <c r="V142" s="78">
        <v>44012</v>
      </c>
      <c r="W142" s="85">
        <v>0</v>
      </c>
      <c r="X142" s="85">
        <v>0</v>
      </c>
      <c r="Y142" s="79">
        <v>43982</v>
      </c>
      <c r="Z142" s="35"/>
      <c r="AA142" s="27">
        <v>92</v>
      </c>
      <c r="AB142" s="27"/>
      <c r="AC142" s="77"/>
      <c r="AD142" s="30"/>
      <c r="AE142" s="21">
        <v>66960061</v>
      </c>
      <c r="AF142" s="20" t="s">
        <v>308</v>
      </c>
      <c r="AG142" s="158" t="s">
        <v>749</v>
      </c>
    </row>
    <row r="143" spans="2:33" s="31" customFormat="1" ht="45" customHeight="1" x14ac:dyDescent="0.25">
      <c r="B143" s="35"/>
      <c r="C143" s="27"/>
      <c r="D143" s="27"/>
      <c r="E143" s="27"/>
      <c r="F143" s="17">
        <v>12</v>
      </c>
      <c r="G143" s="17"/>
      <c r="H143" s="51" t="s">
        <v>402</v>
      </c>
      <c r="I143" s="79">
        <v>43896</v>
      </c>
      <c r="J143" s="18"/>
      <c r="K143" s="47" t="s">
        <v>420</v>
      </c>
      <c r="L143" s="49"/>
      <c r="M143" s="81">
        <v>800009633</v>
      </c>
      <c r="N143" s="21" t="s">
        <v>32</v>
      </c>
      <c r="O143" s="39" t="s">
        <v>419</v>
      </c>
      <c r="P143" s="36">
        <v>6000000</v>
      </c>
      <c r="Q143" s="36">
        <v>60000000</v>
      </c>
      <c r="R143" s="27"/>
      <c r="S143" s="27"/>
      <c r="T143" s="40">
        <v>300</v>
      </c>
      <c r="U143" s="78">
        <v>43896</v>
      </c>
      <c r="V143" s="78">
        <v>44196</v>
      </c>
      <c r="W143" s="85">
        <v>0</v>
      </c>
      <c r="X143" s="85">
        <v>0</v>
      </c>
      <c r="Y143" s="27"/>
      <c r="Z143" s="35"/>
      <c r="AA143" s="27">
        <v>176</v>
      </c>
      <c r="AB143" s="79">
        <v>43889</v>
      </c>
      <c r="AC143" s="77"/>
      <c r="AD143" s="30"/>
      <c r="AE143" s="27">
        <v>11310175</v>
      </c>
      <c r="AF143" s="47" t="s">
        <v>314</v>
      </c>
      <c r="AG143" s="158" t="s">
        <v>750</v>
      </c>
    </row>
    <row r="144" spans="2:33" s="31" customFormat="1" ht="45" customHeight="1" x14ac:dyDescent="0.25">
      <c r="B144" s="35"/>
      <c r="C144" s="27"/>
      <c r="D144" s="27"/>
      <c r="E144" s="27"/>
      <c r="F144" s="17">
        <v>12</v>
      </c>
      <c r="G144" s="17"/>
      <c r="H144" s="51" t="s">
        <v>417</v>
      </c>
      <c r="I144" s="79">
        <v>43908</v>
      </c>
      <c r="J144" s="18"/>
      <c r="K144" s="47" t="s">
        <v>433</v>
      </c>
      <c r="L144" s="27">
        <v>74376479</v>
      </c>
      <c r="M144" s="27"/>
      <c r="N144" s="21" t="s">
        <v>34</v>
      </c>
      <c r="O144" s="35" t="s">
        <v>432</v>
      </c>
      <c r="P144" s="149">
        <v>595000</v>
      </c>
      <c r="Q144" s="36">
        <v>595000</v>
      </c>
      <c r="R144" s="27">
        <v>0</v>
      </c>
      <c r="S144" s="27">
        <v>0</v>
      </c>
      <c r="T144" s="40">
        <v>75</v>
      </c>
      <c r="U144" s="78">
        <v>43906</v>
      </c>
      <c r="V144" s="78">
        <v>43981</v>
      </c>
      <c r="W144" s="85">
        <v>0</v>
      </c>
      <c r="X144" s="85">
        <v>0</v>
      </c>
      <c r="Y144" s="27"/>
      <c r="Z144" s="35"/>
      <c r="AA144" s="27">
        <v>179</v>
      </c>
      <c r="AB144" s="79">
        <v>43894</v>
      </c>
      <c r="AC144" s="77"/>
      <c r="AD144" s="30"/>
      <c r="AE144" s="27">
        <v>8001340</v>
      </c>
      <c r="AF144" s="47" t="s">
        <v>327</v>
      </c>
      <c r="AG144" s="158" t="s">
        <v>751</v>
      </c>
    </row>
    <row r="145" spans="1:33" s="31" customFormat="1" ht="45" customHeight="1" x14ac:dyDescent="0.25">
      <c r="B145" s="35"/>
      <c r="C145" s="27"/>
      <c r="D145" s="27"/>
      <c r="E145" s="27"/>
      <c r="F145" s="17">
        <v>12</v>
      </c>
      <c r="G145" s="17"/>
      <c r="H145" s="51" t="s">
        <v>421</v>
      </c>
      <c r="I145" s="79">
        <v>43908</v>
      </c>
      <c r="J145" s="18"/>
      <c r="K145" s="47" t="s">
        <v>435</v>
      </c>
      <c r="L145" s="27">
        <v>20945310</v>
      </c>
      <c r="M145" s="27"/>
      <c r="N145" s="21" t="s">
        <v>34</v>
      </c>
      <c r="O145" s="35" t="s">
        <v>434</v>
      </c>
      <c r="P145" s="36">
        <v>900000</v>
      </c>
      <c r="Q145" s="36">
        <v>900000</v>
      </c>
      <c r="R145" s="27"/>
      <c r="S145" s="27"/>
      <c r="T145" s="40">
        <v>104</v>
      </c>
      <c r="U145" s="78">
        <v>43908</v>
      </c>
      <c r="V145" s="78">
        <v>44012</v>
      </c>
      <c r="W145" s="85">
        <v>0</v>
      </c>
      <c r="X145" s="85">
        <v>0</v>
      </c>
      <c r="Y145" s="27"/>
      <c r="Z145" s="35"/>
      <c r="AA145" s="27">
        <v>180</v>
      </c>
      <c r="AB145" s="79">
        <v>43894</v>
      </c>
      <c r="AC145" s="77"/>
      <c r="AD145" s="30"/>
      <c r="AE145" s="21">
        <v>8002444</v>
      </c>
      <c r="AF145" s="47" t="s">
        <v>320</v>
      </c>
      <c r="AG145" s="158" t="s">
        <v>752</v>
      </c>
    </row>
    <row r="146" spans="1:33" ht="45" customHeight="1" x14ac:dyDescent="0.25">
      <c r="A146" s="252" t="s">
        <v>953</v>
      </c>
      <c r="B146" s="35" t="s">
        <v>969</v>
      </c>
      <c r="C146" s="27">
        <v>3133109791</v>
      </c>
      <c r="D146" s="243" t="s">
        <v>970</v>
      </c>
      <c r="E146" s="79">
        <v>26580</v>
      </c>
      <c r="F146" s="17">
        <v>12</v>
      </c>
      <c r="G146" s="17"/>
      <c r="H146" s="51" t="s">
        <v>422</v>
      </c>
      <c r="I146" s="82">
        <v>43909</v>
      </c>
      <c r="J146" s="18">
        <v>2</v>
      </c>
      <c r="K146" s="20" t="s">
        <v>218</v>
      </c>
      <c r="L146" s="80">
        <v>39568744</v>
      </c>
      <c r="M146" s="80"/>
      <c r="N146" s="21" t="s">
        <v>21</v>
      </c>
      <c r="O146" s="83" t="s">
        <v>436</v>
      </c>
      <c r="P146" s="49">
        <v>1371000</v>
      </c>
      <c r="Q146" s="49">
        <v>1782300</v>
      </c>
      <c r="R146" s="21">
        <v>0</v>
      </c>
      <c r="S146" s="21">
        <v>0</v>
      </c>
      <c r="T146" s="80">
        <v>40</v>
      </c>
      <c r="U146" s="84">
        <v>43909</v>
      </c>
      <c r="V146" s="84">
        <v>43951</v>
      </c>
      <c r="W146" s="85">
        <v>0</v>
      </c>
      <c r="X146" s="85">
        <v>0</v>
      </c>
      <c r="Y146" s="80"/>
      <c r="Z146" s="83"/>
      <c r="AA146" s="80">
        <v>97</v>
      </c>
      <c r="AB146" s="82">
        <v>43851</v>
      </c>
      <c r="AC146" s="85"/>
      <c r="AD146" s="86"/>
      <c r="AE146" s="21">
        <v>43362688</v>
      </c>
      <c r="AF146" s="87" t="s">
        <v>311</v>
      </c>
      <c r="AG146" s="203" t="s">
        <v>753</v>
      </c>
    </row>
    <row r="147" spans="1:33" ht="45" customHeight="1" x14ac:dyDescent="0.25">
      <c r="B147" s="83"/>
      <c r="C147" s="80"/>
      <c r="D147" s="80"/>
      <c r="E147" s="80"/>
      <c r="F147" s="17">
        <v>12</v>
      </c>
      <c r="G147" s="17"/>
      <c r="H147" s="51" t="s">
        <v>423</v>
      </c>
      <c r="I147" s="82">
        <v>43909</v>
      </c>
      <c r="J147" s="18">
        <v>1</v>
      </c>
      <c r="K147" s="87" t="s">
        <v>438</v>
      </c>
      <c r="L147" s="80">
        <v>1004695413</v>
      </c>
      <c r="M147" s="80"/>
      <c r="N147" s="27">
        <v>6</v>
      </c>
      <c r="O147" s="83" t="s">
        <v>437</v>
      </c>
      <c r="P147" s="43">
        <v>1371000</v>
      </c>
      <c r="Q147" s="49">
        <v>1782300</v>
      </c>
      <c r="R147" s="80"/>
      <c r="S147" s="80"/>
      <c r="T147" s="80">
        <v>40</v>
      </c>
      <c r="U147" s="84">
        <v>43909</v>
      </c>
      <c r="V147" s="84">
        <v>43951</v>
      </c>
      <c r="W147" s="85">
        <v>0</v>
      </c>
      <c r="X147" s="85">
        <v>0</v>
      </c>
      <c r="Y147" s="80"/>
      <c r="Z147" s="83"/>
      <c r="AA147" s="80">
        <v>188</v>
      </c>
      <c r="AB147" s="82">
        <v>43908</v>
      </c>
      <c r="AC147" s="85"/>
      <c r="AD147" s="86"/>
      <c r="AE147" s="21">
        <v>43362688</v>
      </c>
      <c r="AF147" s="87" t="s">
        <v>311</v>
      </c>
      <c r="AG147" s="203" t="s">
        <v>754</v>
      </c>
    </row>
    <row r="148" spans="1:33" s="175" customFormat="1" ht="45" customHeight="1" x14ac:dyDescent="0.25">
      <c r="B148" s="162"/>
      <c r="C148" s="169"/>
      <c r="D148" s="169"/>
      <c r="E148" s="169"/>
      <c r="F148" s="159">
        <v>12</v>
      </c>
      <c r="G148" s="159"/>
      <c r="H148" s="179" t="s">
        <v>424</v>
      </c>
      <c r="I148" s="201"/>
      <c r="J148" s="18"/>
      <c r="K148" s="162" t="s">
        <v>227</v>
      </c>
      <c r="L148" s="178"/>
      <c r="M148" s="169"/>
      <c r="N148" s="169">
        <v>7</v>
      </c>
      <c r="O148" s="193" t="s">
        <v>227</v>
      </c>
      <c r="P148" s="204"/>
      <c r="Q148" s="204"/>
      <c r="R148" s="169"/>
      <c r="S148" s="169"/>
      <c r="T148" s="169"/>
      <c r="U148" s="200"/>
      <c r="V148" s="200"/>
      <c r="W148" s="169"/>
      <c r="X148" s="169"/>
      <c r="Y148" s="169"/>
      <c r="Z148" s="162"/>
      <c r="AA148" s="169"/>
      <c r="AB148" s="201"/>
      <c r="AC148" s="202"/>
      <c r="AD148" s="172"/>
      <c r="AE148" s="163"/>
      <c r="AF148" s="173" t="s">
        <v>227</v>
      </c>
    </row>
    <row r="149" spans="1:33" ht="45" customHeight="1" x14ac:dyDescent="0.25">
      <c r="B149" s="83"/>
      <c r="C149" s="80"/>
      <c r="D149" s="80"/>
      <c r="E149" s="80"/>
      <c r="F149" s="17">
        <v>12</v>
      </c>
      <c r="G149" s="17"/>
      <c r="H149" s="51" t="s">
        <v>425</v>
      </c>
      <c r="I149" s="82">
        <v>43951</v>
      </c>
      <c r="J149" s="18"/>
      <c r="K149" s="89" t="s">
        <v>440</v>
      </c>
      <c r="L149" s="80"/>
      <c r="M149" s="80">
        <v>900633325</v>
      </c>
      <c r="N149" s="21" t="s">
        <v>21</v>
      </c>
      <c r="O149" s="83" t="s">
        <v>439</v>
      </c>
      <c r="P149" s="88">
        <f>+Q149/12</f>
        <v>636650</v>
      </c>
      <c r="Q149" s="88">
        <v>7639800</v>
      </c>
      <c r="R149" s="80"/>
      <c r="S149" s="80"/>
      <c r="T149" s="80">
        <v>247</v>
      </c>
      <c r="U149" s="84">
        <v>43928</v>
      </c>
      <c r="V149" s="84">
        <v>44196</v>
      </c>
      <c r="W149" s="85">
        <v>0</v>
      </c>
      <c r="X149" s="85">
        <v>0</v>
      </c>
      <c r="Y149" s="80"/>
      <c r="Z149" s="83"/>
      <c r="AA149" s="80">
        <v>199</v>
      </c>
      <c r="AB149" s="80" t="s">
        <v>442</v>
      </c>
      <c r="AC149" s="85"/>
      <c r="AD149" s="86"/>
      <c r="AE149" s="27">
        <v>11310175</v>
      </c>
      <c r="AF149" s="87" t="s">
        <v>314</v>
      </c>
      <c r="AG149" s="203" t="s">
        <v>755</v>
      </c>
    </row>
    <row r="150" spans="1:33" ht="45" customHeight="1" x14ac:dyDescent="0.25">
      <c r="B150" s="83"/>
      <c r="C150" s="80"/>
      <c r="D150" s="80"/>
      <c r="E150" s="80"/>
      <c r="F150" s="17">
        <v>12</v>
      </c>
      <c r="G150" s="17"/>
      <c r="H150" s="51" t="s">
        <v>426</v>
      </c>
      <c r="I150" s="82">
        <v>43952</v>
      </c>
      <c r="J150" s="18">
        <v>1</v>
      </c>
      <c r="K150" s="87" t="s">
        <v>391</v>
      </c>
      <c r="L150" s="80">
        <v>1123208821</v>
      </c>
      <c r="M150" s="80"/>
      <c r="N150" s="21" t="s">
        <v>24</v>
      </c>
      <c r="O150" s="83" t="s">
        <v>441</v>
      </c>
      <c r="P150" s="49">
        <v>7000000</v>
      </c>
      <c r="Q150" s="90">
        <v>14000000</v>
      </c>
      <c r="R150" s="85">
        <v>0</v>
      </c>
      <c r="S150" s="85">
        <v>0</v>
      </c>
      <c r="T150" s="85">
        <v>60</v>
      </c>
      <c r="U150" s="84">
        <v>43952</v>
      </c>
      <c r="V150" s="84">
        <v>44012</v>
      </c>
      <c r="W150" s="85">
        <v>0</v>
      </c>
      <c r="X150" s="85">
        <v>0</v>
      </c>
      <c r="Y150" s="80"/>
      <c r="Z150" s="83" t="s">
        <v>451</v>
      </c>
      <c r="AA150" s="80">
        <v>216</v>
      </c>
      <c r="AB150" s="82">
        <v>43945</v>
      </c>
      <c r="AC150" s="49">
        <v>7000000</v>
      </c>
      <c r="AD150" s="86"/>
      <c r="AE150" s="21">
        <v>52220600</v>
      </c>
      <c r="AF150" s="87" t="s">
        <v>307</v>
      </c>
      <c r="AG150" s="203" t="s">
        <v>756</v>
      </c>
    </row>
    <row r="151" spans="1:33" ht="45" customHeight="1" x14ac:dyDescent="0.25">
      <c r="A151" s="252" t="s">
        <v>953</v>
      </c>
      <c r="B151" s="35" t="s">
        <v>969</v>
      </c>
      <c r="C151" s="27">
        <v>3133109791</v>
      </c>
      <c r="D151" s="243" t="s">
        <v>970</v>
      </c>
      <c r="E151" s="79">
        <v>26580</v>
      </c>
      <c r="F151" s="17">
        <v>12</v>
      </c>
      <c r="G151" s="17"/>
      <c r="H151" s="51" t="s">
        <v>427</v>
      </c>
      <c r="I151" s="82">
        <v>43952</v>
      </c>
      <c r="J151" s="18">
        <v>2</v>
      </c>
      <c r="K151" s="20" t="s">
        <v>218</v>
      </c>
      <c r="L151" s="80">
        <v>39568744</v>
      </c>
      <c r="M151" s="80"/>
      <c r="N151" s="21" t="s">
        <v>21</v>
      </c>
      <c r="O151" s="83" t="s">
        <v>443</v>
      </c>
      <c r="P151" s="49">
        <v>1371000</v>
      </c>
      <c r="Q151" s="91">
        <v>1371000</v>
      </c>
      <c r="R151" s="21">
        <v>0</v>
      </c>
      <c r="S151" s="21">
        <v>0</v>
      </c>
      <c r="T151" s="80">
        <v>30</v>
      </c>
      <c r="U151" s="84">
        <v>43952</v>
      </c>
      <c r="V151" s="84">
        <v>43982</v>
      </c>
      <c r="W151" s="85">
        <v>0</v>
      </c>
      <c r="X151" s="85">
        <v>0</v>
      </c>
      <c r="Y151" s="80"/>
      <c r="Z151" s="83" t="s">
        <v>452</v>
      </c>
      <c r="AA151" s="80">
        <v>97</v>
      </c>
      <c r="AB151" s="82">
        <v>43851</v>
      </c>
      <c r="AC151" s="49">
        <v>1371000</v>
      </c>
      <c r="AD151" s="86" t="s">
        <v>457</v>
      </c>
      <c r="AE151" s="21">
        <v>43362688</v>
      </c>
      <c r="AF151" s="87" t="s">
        <v>311</v>
      </c>
      <c r="AG151" s="203" t="s">
        <v>757</v>
      </c>
    </row>
    <row r="152" spans="1:33" ht="45" customHeight="1" x14ac:dyDescent="0.25">
      <c r="B152" s="83"/>
      <c r="C152" s="80"/>
      <c r="D152" s="80"/>
      <c r="E152" s="80"/>
      <c r="F152" s="17">
        <v>12</v>
      </c>
      <c r="G152" s="17"/>
      <c r="H152" s="51" t="s">
        <v>428</v>
      </c>
      <c r="I152" s="82">
        <v>43983</v>
      </c>
      <c r="J152" s="18">
        <v>1</v>
      </c>
      <c r="K152" s="87" t="s">
        <v>444</v>
      </c>
      <c r="L152" s="49">
        <v>38143703</v>
      </c>
      <c r="M152" s="80"/>
      <c r="N152" s="21" t="s">
        <v>21</v>
      </c>
      <c r="O152" s="83" t="s">
        <v>453</v>
      </c>
      <c r="P152" s="49">
        <v>1750000</v>
      </c>
      <c r="Q152" s="91">
        <v>3500000</v>
      </c>
      <c r="R152" s="80">
        <v>0</v>
      </c>
      <c r="S152" s="80">
        <v>0</v>
      </c>
      <c r="T152" s="80">
        <v>60</v>
      </c>
      <c r="U152" s="84">
        <v>43983</v>
      </c>
      <c r="V152" s="84">
        <v>44043</v>
      </c>
      <c r="W152" s="85">
        <v>0</v>
      </c>
      <c r="X152" s="85">
        <v>0</v>
      </c>
      <c r="Y152" s="80"/>
      <c r="Z152" s="83" t="s">
        <v>454</v>
      </c>
      <c r="AA152" s="80">
        <v>238</v>
      </c>
      <c r="AB152" s="82">
        <v>43977</v>
      </c>
      <c r="AC152" s="49">
        <v>1750000</v>
      </c>
      <c r="AD152" s="86" t="s">
        <v>456</v>
      </c>
      <c r="AE152" s="104">
        <v>23588334</v>
      </c>
      <c r="AF152" s="87" t="s">
        <v>447</v>
      </c>
      <c r="AG152" s="203" t="s">
        <v>758</v>
      </c>
    </row>
    <row r="153" spans="1:33" ht="45" customHeight="1" x14ac:dyDescent="0.25">
      <c r="B153" s="83"/>
      <c r="C153" s="80"/>
      <c r="D153" s="80"/>
      <c r="E153" s="80"/>
      <c r="F153" s="17">
        <v>12</v>
      </c>
      <c r="G153" s="17"/>
      <c r="H153" s="51" t="s">
        <v>429</v>
      </c>
      <c r="I153" s="82">
        <v>43983</v>
      </c>
      <c r="J153" s="18"/>
      <c r="K153" s="87" t="s">
        <v>445</v>
      </c>
      <c r="L153" s="80"/>
      <c r="M153" s="80">
        <v>900457687</v>
      </c>
      <c r="N153" s="80">
        <v>6</v>
      </c>
      <c r="O153" s="83" t="s">
        <v>460</v>
      </c>
      <c r="P153" s="49">
        <v>5000000</v>
      </c>
      <c r="Q153" s="91">
        <v>5000000</v>
      </c>
      <c r="R153" s="80">
        <v>0</v>
      </c>
      <c r="S153" s="80">
        <v>0</v>
      </c>
      <c r="T153" s="80">
        <v>30</v>
      </c>
      <c r="U153" s="84">
        <v>43983</v>
      </c>
      <c r="V153" s="84">
        <v>44012</v>
      </c>
      <c r="W153" s="85">
        <v>0</v>
      </c>
      <c r="X153" s="85">
        <v>0</v>
      </c>
      <c r="Y153" s="80"/>
      <c r="Z153" s="83" t="s">
        <v>459</v>
      </c>
      <c r="AA153" s="80">
        <v>223</v>
      </c>
      <c r="AB153" s="82">
        <v>43958</v>
      </c>
      <c r="AC153" s="49">
        <v>5000000</v>
      </c>
      <c r="AD153" s="86" t="s">
        <v>458</v>
      </c>
      <c r="AE153" s="80">
        <v>39571027</v>
      </c>
      <c r="AF153" s="87" t="s">
        <v>415</v>
      </c>
      <c r="AG153" s="203" t="s">
        <v>759</v>
      </c>
    </row>
    <row r="154" spans="1:33" s="99" customFormat="1" ht="45" customHeight="1" x14ac:dyDescent="0.25">
      <c r="B154" s="100"/>
      <c r="C154" s="93"/>
      <c r="D154" s="93"/>
      <c r="E154" s="93"/>
      <c r="F154" s="17">
        <v>12</v>
      </c>
      <c r="G154" s="17"/>
      <c r="H154" s="51" t="s">
        <v>430</v>
      </c>
      <c r="I154" s="92">
        <v>43983</v>
      </c>
      <c r="J154" s="18"/>
      <c r="K154" s="20" t="s">
        <v>301</v>
      </c>
      <c r="L154" s="93"/>
      <c r="M154" s="93">
        <v>800243736</v>
      </c>
      <c r="N154" s="94" t="s">
        <v>34</v>
      </c>
      <c r="O154" s="93" t="s">
        <v>181</v>
      </c>
      <c r="P154" s="95">
        <v>3392000</v>
      </c>
      <c r="Q154" s="96">
        <v>23744000</v>
      </c>
      <c r="R154" s="93">
        <v>0</v>
      </c>
      <c r="S154" s="93">
        <v>0</v>
      </c>
      <c r="T154" s="93">
        <v>210</v>
      </c>
      <c r="U154" s="97">
        <v>43983</v>
      </c>
      <c r="V154" s="97">
        <v>44196</v>
      </c>
      <c r="W154" s="85">
        <v>0</v>
      </c>
      <c r="X154" s="85">
        <v>0</v>
      </c>
      <c r="Y154" s="80"/>
      <c r="Z154" s="83" t="s">
        <v>461</v>
      </c>
      <c r="AA154" s="93">
        <v>173</v>
      </c>
      <c r="AB154" s="92">
        <v>43882</v>
      </c>
      <c r="AC154" s="95">
        <v>3392000</v>
      </c>
      <c r="AD154" s="86" t="s">
        <v>458</v>
      </c>
      <c r="AE154" s="21">
        <v>13459159</v>
      </c>
      <c r="AF154" s="98" t="s">
        <v>37</v>
      </c>
      <c r="AG154" s="213" t="s">
        <v>760</v>
      </c>
    </row>
    <row r="155" spans="1:33" s="212" customFormat="1" ht="45" customHeight="1" x14ac:dyDescent="0.25">
      <c r="B155" s="208"/>
      <c r="C155" s="207"/>
      <c r="D155" s="207"/>
      <c r="E155" s="207"/>
      <c r="F155" s="159">
        <v>12</v>
      </c>
      <c r="G155" s="159"/>
      <c r="H155" s="179" t="s">
        <v>431</v>
      </c>
      <c r="I155" s="205"/>
      <c r="J155" s="18"/>
      <c r="K155" s="162" t="s">
        <v>227</v>
      </c>
      <c r="L155" s="206"/>
      <c r="M155" s="207"/>
      <c r="N155" s="207">
        <v>7</v>
      </c>
      <c r="O155" s="208" t="s">
        <v>227</v>
      </c>
      <c r="P155" s="199"/>
      <c r="Q155" s="209"/>
      <c r="R155" s="207"/>
      <c r="S155" s="207"/>
      <c r="T155" s="207"/>
      <c r="U155" s="210"/>
      <c r="V155" s="210"/>
      <c r="W155" s="207">
        <v>0</v>
      </c>
      <c r="X155" s="207"/>
      <c r="Y155" s="207"/>
      <c r="Z155" s="208" t="s">
        <v>462</v>
      </c>
      <c r="AA155" s="207"/>
      <c r="AB155" s="205"/>
      <c r="AC155" s="211"/>
      <c r="AD155" s="172"/>
      <c r="AE155" s="207"/>
      <c r="AF155" s="173" t="s">
        <v>227</v>
      </c>
    </row>
    <row r="156" spans="1:33" ht="45" customHeight="1" x14ac:dyDescent="0.25">
      <c r="A156" s="252" t="s">
        <v>953</v>
      </c>
      <c r="B156" s="35" t="s">
        <v>969</v>
      </c>
      <c r="C156" s="27">
        <v>3133109791</v>
      </c>
      <c r="D156" s="243" t="s">
        <v>970</v>
      </c>
      <c r="E156" s="79">
        <v>26580</v>
      </c>
      <c r="F156" s="17">
        <v>12</v>
      </c>
      <c r="G156" s="17"/>
      <c r="H156" s="51" t="s">
        <v>448</v>
      </c>
      <c r="I156" s="82">
        <v>43983</v>
      </c>
      <c r="J156" s="18">
        <v>2</v>
      </c>
      <c r="K156" s="20" t="s">
        <v>218</v>
      </c>
      <c r="L156" s="93">
        <v>39568744</v>
      </c>
      <c r="M156" s="93"/>
      <c r="N156" s="94" t="s">
        <v>21</v>
      </c>
      <c r="O156" s="83" t="s">
        <v>545</v>
      </c>
      <c r="P156" s="49">
        <v>1371000</v>
      </c>
      <c r="Q156" s="91">
        <v>4113000</v>
      </c>
      <c r="R156" s="80">
        <v>0</v>
      </c>
      <c r="S156" s="80">
        <v>0</v>
      </c>
      <c r="T156" s="80">
        <v>90</v>
      </c>
      <c r="U156" s="84">
        <v>43983</v>
      </c>
      <c r="V156" s="84">
        <v>44074</v>
      </c>
      <c r="W156" s="85">
        <v>0</v>
      </c>
      <c r="X156" s="85">
        <v>0</v>
      </c>
      <c r="Y156" s="80"/>
      <c r="Z156" s="83"/>
      <c r="AA156" s="80">
        <v>97</v>
      </c>
      <c r="AB156" s="82">
        <v>43851</v>
      </c>
      <c r="AC156" s="49">
        <v>1371000</v>
      </c>
      <c r="AD156" s="86"/>
      <c r="AE156" s="21">
        <v>43362688</v>
      </c>
      <c r="AF156" s="87" t="s">
        <v>311</v>
      </c>
      <c r="AG156" s="203" t="s">
        <v>761</v>
      </c>
    </row>
    <row r="157" spans="1:33" s="99" customFormat="1" ht="45" customHeight="1" x14ac:dyDescent="0.25">
      <c r="B157" s="100"/>
      <c r="C157" s="93"/>
      <c r="D157" s="93"/>
      <c r="E157" s="93"/>
      <c r="F157" s="17">
        <v>12</v>
      </c>
      <c r="G157" s="17"/>
      <c r="H157" s="51" t="s">
        <v>449</v>
      </c>
      <c r="I157" s="92">
        <v>43983</v>
      </c>
      <c r="J157" s="18"/>
      <c r="K157" s="93" t="s">
        <v>450</v>
      </c>
      <c r="L157" s="93">
        <v>3042598</v>
      </c>
      <c r="M157" s="93"/>
      <c r="N157" s="93">
        <v>3</v>
      </c>
      <c r="O157" s="100" t="s">
        <v>465</v>
      </c>
      <c r="P157" s="81">
        <v>1350000</v>
      </c>
      <c r="Q157" s="81">
        <v>1350000</v>
      </c>
      <c r="R157" s="93">
        <v>0</v>
      </c>
      <c r="S157" s="93">
        <v>0</v>
      </c>
      <c r="T157" s="93">
        <v>30</v>
      </c>
      <c r="U157" s="92">
        <v>43983</v>
      </c>
      <c r="V157" s="92">
        <v>44012</v>
      </c>
      <c r="W157" s="85">
        <v>0</v>
      </c>
      <c r="X157" s="85">
        <v>0</v>
      </c>
      <c r="Y157" s="93"/>
      <c r="Z157" s="100" t="s">
        <v>466</v>
      </c>
      <c r="AA157" s="93">
        <v>243</v>
      </c>
      <c r="AB157" s="92">
        <v>43980</v>
      </c>
      <c r="AC157" s="93"/>
      <c r="AD157" s="86"/>
      <c r="AE157" s="21">
        <v>13459159</v>
      </c>
      <c r="AF157" s="98" t="s">
        <v>37</v>
      </c>
      <c r="AG157" s="213" t="s">
        <v>762</v>
      </c>
    </row>
    <row r="158" spans="1:33" ht="45" customHeight="1" x14ac:dyDescent="0.25">
      <c r="B158" s="83"/>
      <c r="C158" s="80"/>
      <c r="D158" s="80"/>
      <c r="E158" s="80"/>
      <c r="F158" s="17">
        <v>12</v>
      </c>
      <c r="G158" s="257"/>
      <c r="H158" s="101" t="s">
        <v>467</v>
      </c>
      <c r="I158" s="102">
        <v>43985</v>
      </c>
      <c r="J158" s="18">
        <v>2</v>
      </c>
      <c r="K158" s="103" t="s">
        <v>446</v>
      </c>
      <c r="L158" s="81">
        <v>39569633</v>
      </c>
      <c r="M158" s="104"/>
      <c r="N158" s="104">
        <v>7</v>
      </c>
      <c r="O158" s="105" t="s">
        <v>464</v>
      </c>
      <c r="P158" s="43">
        <v>1297900</v>
      </c>
      <c r="Q158" s="106">
        <v>1211364</v>
      </c>
      <c r="R158" s="104">
        <v>0</v>
      </c>
      <c r="S158" s="104">
        <v>0</v>
      </c>
      <c r="T158" s="104">
        <v>30</v>
      </c>
      <c r="U158" s="107">
        <v>43985</v>
      </c>
      <c r="V158" s="107">
        <v>44012</v>
      </c>
      <c r="W158" s="85">
        <v>0</v>
      </c>
      <c r="X158" s="85">
        <v>0</v>
      </c>
      <c r="Y158" s="93"/>
      <c r="Z158" s="100"/>
      <c r="AA158" s="104">
        <v>90</v>
      </c>
      <c r="AB158" s="108">
        <v>43851</v>
      </c>
      <c r="AC158" s="109">
        <v>1297900</v>
      </c>
      <c r="AD158" s="110" t="s">
        <v>463</v>
      </c>
      <c r="AE158" s="104">
        <v>23588334</v>
      </c>
      <c r="AF158" s="103" t="s">
        <v>447</v>
      </c>
      <c r="AG158" s="203" t="s">
        <v>763</v>
      </c>
    </row>
    <row r="159" spans="1:33" s="175" customFormat="1" ht="45" customHeight="1" x14ac:dyDescent="0.25">
      <c r="B159" s="162"/>
      <c r="C159" s="169"/>
      <c r="D159" s="169"/>
      <c r="E159" s="169"/>
      <c r="F159" s="159">
        <v>12</v>
      </c>
      <c r="G159" s="159"/>
      <c r="H159" s="179" t="s">
        <v>468</v>
      </c>
      <c r="I159" s="161">
        <v>43990</v>
      </c>
      <c r="J159" s="18"/>
      <c r="K159" s="460" t="s">
        <v>227</v>
      </c>
      <c r="L159" s="207">
        <v>1071987306</v>
      </c>
      <c r="M159" s="169"/>
      <c r="N159" s="163" t="s">
        <v>27</v>
      </c>
      <c r="O159" s="162" t="s">
        <v>227</v>
      </c>
      <c r="P159" s="214" t="s">
        <v>471</v>
      </c>
      <c r="Q159" s="206">
        <v>4960700</v>
      </c>
      <c r="R159" s="207">
        <v>0</v>
      </c>
      <c r="S159" s="207">
        <v>0</v>
      </c>
      <c r="T159" s="215">
        <f>+V159-U159</f>
        <v>114</v>
      </c>
      <c r="U159" s="166">
        <v>43990</v>
      </c>
      <c r="V159" s="166">
        <v>44104</v>
      </c>
      <c r="W159" s="216"/>
      <c r="X159" s="169"/>
      <c r="Y159" s="169"/>
      <c r="Z159" s="217"/>
      <c r="AA159" s="207">
        <v>247</v>
      </c>
      <c r="AB159" s="167">
        <v>43987</v>
      </c>
      <c r="AC159" s="218" t="s">
        <v>471</v>
      </c>
      <c r="AD159" s="172"/>
      <c r="AE159" s="207">
        <v>1071987306</v>
      </c>
      <c r="AF159" s="219" t="s">
        <v>310</v>
      </c>
      <c r="AG159" s="220"/>
    </row>
    <row r="160" spans="1:33" s="115" customFormat="1" ht="45" customHeight="1" x14ac:dyDescent="0.25">
      <c r="B160" s="34"/>
      <c r="C160" s="69"/>
      <c r="D160" s="69"/>
      <c r="E160" s="69"/>
      <c r="F160" s="30">
        <v>13</v>
      </c>
      <c r="G160" s="258"/>
      <c r="H160" s="101" t="s">
        <v>490</v>
      </c>
      <c r="I160" s="19">
        <v>44013</v>
      </c>
      <c r="J160" s="18">
        <v>2</v>
      </c>
      <c r="K160" s="44" t="s">
        <v>233</v>
      </c>
      <c r="L160" s="112">
        <v>53079800</v>
      </c>
      <c r="M160" s="69"/>
      <c r="N160" s="21" t="s">
        <v>36</v>
      </c>
      <c r="O160" s="34" t="s">
        <v>473</v>
      </c>
      <c r="P160" s="113">
        <v>1089700</v>
      </c>
      <c r="Q160" s="46">
        <f t="shared" ref="Q160:Q168" si="0">+P160*T160</f>
        <v>3269100</v>
      </c>
      <c r="R160" s="69">
        <v>0</v>
      </c>
      <c r="S160" s="69">
        <v>0</v>
      </c>
      <c r="T160" s="70">
        <v>3</v>
      </c>
      <c r="U160" s="25">
        <v>44013</v>
      </c>
      <c r="V160" s="25">
        <v>44104</v>
      </c>
      <c r="W160" s="85">
        <v>0</v>
      </c>
      <c r="X160" s="85">
        <v>0</v>
      </c>
      <c r="Y160" s="69"/>
      <c r="Z160" s="34"/>
      <c r="AA160" s="114">
        <v>248</v>
      </c>
      <c r="AB160" s="73">
        <v>43991</v>
      </c>
      <c r="AC160" s="113">
        <v>1089700</v>
      </c>
      <c r="AD160" s="30" t="s">
        <v>486</v>
      </c>
      <c r="AE160" s="69">
        <v>21018195</v>
      </c>
      <c r="AF160" s="44" t="s">
        <v>312</v>
      </c>
      <c r="AG160" s="221" t="s">
        <v>764</v>
      </c>
    </row>
    <row r="161" spans="1:33" s="115" customFormat="1" ht="45" customHeight="1" x14ac:dyDescent="0.25">
      <c r="B161" s="34"/>
      <c r="C161" s="69"/>
      <c r="D161" s="69"/>
      <c r="E161" s="69"/>
      <c r="F161" s="30">
        <v>13</v>
      </c>
      <c r="G161" s="30"/>
      <c r="H161" s="51" t="s">
        <v>491</v>
      </c>
      <c r="I161" s="19">
        <v>44013</v>
      </c>
      <c r="J161" s="18">
        <v>2</v>
      </c>
      <c r="K161" s="44" t="s">
        <v>230</v>
      </c>
      <c r="L161" s="112">
        <v>1071988451</v>
      </c>
      <c r="M161" s="69"/>
      <c r="N161" s="21" t="s">
        <v>35</v>
      </c>
      <c r="O161" s="34" t="s">
        <v>473</v>
      </c>
      <c r="P161" s="113">
        <v>1089700</v>
      </c>
      <c r="Q161" s="46">
        <f t="shared" si="0"/>
        <v>3269100</v>
      </c>
      <c r="R161" s="69">
        <v>0</v>
      </c>
      <c r="S161" s="69">
        <v>0</v>
      </c>
      <c r="T161" s="70">
        <v>3</v>
      </c>
      <c r="U161" s="25">
        <v>44013</v>
      </c>
      <c r="V161" s="25">
        <v>44104</v>
      </c>
      <c r="W161" s="85">
        <v>0</v>
      </c>
      <c r="X161" s="85">
        <v>0</v>
      </c>
      <c r="Y161" s="69"/>
      <c r="Z161" s="34"/>
      <c r="AA161" s="114">
        <v>248</v>
      </c>
      <c r="AB161" s="73">
        <v>43991</v>
      </c>
      <c r="AC161" s="113">
        <v>1089700</v>
      </c>
      <c r="AD161" s="30" t="s">
        <v>486</v>
      </c>
      <c r="AE161" s="69">
        <v>21018195</v>
      </c>
      <c r="AF161" s="44" t="s">
        <v>312</v>
      </c>
      <c r="AG161" s="221" t="s">
        <v>765</v>
      </c>
    </row>
    <row r="162" spans="1:33" s="115" customFormat="1" ht="45" customHeight="1" x14ac:dyDescent="0.25">
      <c r="A162" s="252" t="s">
        <v>953</v>
      </c>
      <c r="B162" s="35" t="s">
        <v>987</v>
      </c>
      <c r="C162" s="27">
        <v>3105722181</v>
      </c>
      <c r="D162" s="243" t="s">
        <v>988</v>
      </c>
      <c r="E162" s="79">
        <v>27146</v>
      </c>
      <c r="F162" s="30">
        <v>13</v>
      </c>
      <c r="G162" s="258"/>
      <c r="H162" s="101" t="s">
        <v>492</v>
      </c>
      <c r="I162" s="19">
        <v>44013</v>
      </c>
      <c r="J162" s="18">
        <v>1</v>
      </c>
      <c r="K162" s="44" t="s">
        <v>234</v>
      </c>
      <c r="L162" s="112">
        <v>11323002</v>
      </c>
      <c r="M162" s="69"/>
      <c r="N162" s="21" t="s">
        <v>21</v>
      </c>
      <c r="O162" s="34" t="s">
        <v>473</v>
      </c>
      <c r="P162" s="113">
        <v>1089700</v>
      </c>
      <c r="Q162" s="46">
        <f t="shared" si="0"/>
        <v>3269100</v>
      </c>
      <c r="R162" s="112">
        <v>0</v>
      </c>
      <c r="S162" s="112">
        <v>0</v>
      </c>
      <c r="T162" s="70">
        <v>3</v>
      </c>
      <c r="U162" s="25">
        <v>44013</v>
      </c>
      <c r="V162" s="25">
        <v>44104</v>
      </c>
      <c r="W162" s="85">
        <v>0</v>
      </c>
      <c r="X162" s="85">
        <v>0</v>
      </c>
      <c r="Y162" s="69"/>
      <c r="Z162" s="34"/>
      <c r="AA162" s="114">
        <v>248</v>
      </c>
      <c r="AB162" s="73">
        <v>43991</v>
      </c>
      <c r="AC162" s="113">
        <v>1089700</v>
      </c>
      <c r="AD162" s="30" t="s">
        <v>486</v>
      </c>
      <c r="AE162" s="69">
        <v>21018195</v>
      </c>
      <c r="AF162" s="44" t="s">
        <v>312</v>
      </c>
      <c r="AG162" s="221" t="s">
        <v>766</v>
      </c>
    </row>
    <row r="163" spans="1:33" s="115" customFormat="1" ht="45" customHeight="1" x14ac:dyDescent="0.25">
      <c r="B163" s="34"/>
      <c r="C163" s="69"/>
      <c r="D163" s="69"/>
      <c r="E163" s="69"/>
      <c r="F163" s="30">
        <v>13</v>
      </c>
      <c r="G163" s="30"/>
      <c r="H163" s="51" t="s">
        <v>493</v>
      </c>
      <c r="I163" s="19">
        <v>44013</v>
      </c>
      <c r="J163" s="18">
        <v>1</v>
      </c>
      <c r="K163" s="20" t="s">
        <v>212</v>
      </c>
      <c r="L163" s="32">
        <v>1070609862</v>
      </c>
      <c r="M163" s="69"/>
      <c r="N163" s="21" t="s">
        <v>27</v>
      </c>
      <c r="O163" s="34" t="s">
        <v>298</v>
      </c>
      <c r="P163" s="113">
        <v>2800000</v>
      </c>
      <c r="Q163" s="46">
        <f t="shared" si="0"/>
        <v>8400000</v>
      </c>
      <c r="R163" s="69">
        <v>0</v>
      </c>
      <c r="S163" s="69">
        <v>0</v>
      </c>
      <c r="T163" s="70">
        <v>3</v>
      </c>
      <c r="U163" s="25">
        <v>44013</v>
      </c>
      <c r="V163" s="25">
        <v>44104</v>
      </c>
      <c r="W163" s="85">
        <v>0</v>
      </c>
      <c r="X163" s="85">
        <v>0</v>
      </c>
      <c r="Y163" s="69"/>
      <c r="Z163" s="34"/>
      <c r="AA163" s="114">
        <v>253</v>
      </c>
      <c r="AB163" s="73">
        <v>43994</v>
      </c>
      <c r="AC163" s="113">
        <v>2800000</v>
      </c>
      <c r="AD163" s="30" t="s">
        <v>487</v>
      </c>
      <c r="AE163" s="54">
        <v>11222137</v>
      </c>
      <c r="AF163" s="44" t="s">
        <v>309</v>
      </c>
      <c r="AG163" s="221" t="s">
        <v>767</v>
      </c>
    </row>
    <row r="164" spans="1:33" s="115" customFormat="1" ht="45" customHeight="1" x14ac:dyDescent="0.25">
      <c r="B164" s="34"/>
      <c r="C164" s="69"/>
      <c r="D164" s="69"/>
      <c r="E164" s="69"/>
      <c r="F164" s="30">
        <v>13</v>
      </c>
      <c r="G164" s="258"/>
      <c r="H164" s="101" t="s">
        <v>494</v>
      </c>
      <c r="I164" s="19">
        <v>44013</v>
      </c>
      <c r="J164" s="18">
        <v>2</v>
      </c>
      <c r="K164" s="44" t="s">
        <v>232</v>
      </c>
      <c r="L164" s="112">
        <v>52449460</v>
      </c>
      <c r="M164" s="69"/>
      <c r="N164" s="21" t="s">
        <v>24</v>
      </c>
      <c r="O164" s="34" t="s">
        <v>473</v>
      </c>
      <c r="P164" s="113">
        <v>1089700</v>
      </c>
      <c r="Q164" s="46">
        <f t="shared" si="0"/>
        <v>3269100</v>
      </c>
      <c r="R164" s="69">
        <v>0</v>
      </c>
      <c r="S164" s="69">
        <v>0</v>
      </c>
      <c r="T164" s="70">
        <v>3</v>
      </c>
      <c r="U164" s="25">
        <v>44013</v>
      </c>
      <c r="V164" s="25">
        <v>44104</v>
      </c>
      <c r="W164" s="85">
        <v>0</v>
      </c>
      <c r="X164" s="85">
        <v>0</v>
      </c>
      <c r="Y164" s="69"/>
      <c r="Z164" s="34"/>
      <c r="AA164" s="114">
        <v>248</v>
      </c>
      <c r="AB164" s="73">
        <v>43991</v>
      </c>
      <c r="AC164" s="113">
        <v>1089700</v>
      </c>
      <c r="AD164" s="30" t="s">
        <v>486</v>
      </c>
      <c r="AE164" s="69">
        <v>21018195</v>
      </c>
      <c r="AF164" s="44" t="s">
        <v>312</v>
      </c>
      <c r="AG164" s="221" t="s">
        <v>768</v>
      </c>
    </row>
    <row r="165" spans="1:33" s="115" customFormat="1" ht="45" customHeight="1" x14ac:dyDescent="0.25">
      <c r="B165" s="34"/>
      <c r="C165" s="69"/>
      <c r="D165" s="69"/>
      <c r="E165" s="69"/>
      <c r="F165" s="30">
        <v>13</v>
      </c>
      <c r="G165" s="30"/>
      <c r="H165" s="51" t="s">
        <v>495</v>
      </c>
      <c r="I165" s="19">
        <v>44013</v>
      </c>
      <c r="J165" s="18">
        <v>2</v>
      </c>
      <c r="K165" s="39" t="s">
        <v>472</v>
      </c>
      <c r="L165" s="112">
        <v>1069832050</v>
      </c>
      <c r="M165" s="69"/>
      <c r="N165" s="21" t="s">
        <v>18</v>
      </c>
      <c r="O165" s="34" t="s">
        <v>321</v>
      </c>
      <c r="P165" s="113">
        <v>2000000</v>
      </c>
      <c r="Q165" s="46">
        <f t="shared" si="0"/>
        <v>6000000</v>
      </c>
      <c r="R165" s="69">
        <v>0</v>
      </c>
      <c r="S165" s="69">
        <v>0</v>
      </c>
      <c r="T165" s="70">
        <v>3</v>
      </c>
      <c r="U165" s="25">
        <v>44013</v>
      </c>
      <c r="V165" s="25">
        <v>44104</v>
      </c>
      <c r="W165" s="85">
        <v>0</v>
      </c>
      <c r="X165" s="85">
        <v>0</v>
      </c>
      <c r="Y165" s="69"/>
      <c r="Z165" s="34"/>
      <c r="AA165" s="114">
        <v>257</v>
      </c>
      <c r="AB165" s="73">
        <v>43994</v>
      </c>
      <c r="AC165" s="113">
        <v>2000000</v>
      </c>
      <c r="AD165" s="30" t="s">
        <v>487</v>
      </c>
      <c r="AE165" s="69">
        <v>11310175</v>
      </c>
      <c r="AF165" s="44" t="s">
        <v>314</v>
      </c>
      <c r="AG165" s="221" t="s">
        <v>769</v>
      </c>
    </row>
    <row r="166" spans="1:33" s="115" customFormat="1" ht="45" customHeight="1" x14ac:dyDescent="0.25">
      <c r="B166" s="34"/>
      <c r="C166" s="69"/>
      <c r="D166" s="69"/>
      <c r="E166" s="69"/>
      <c r="F166" s="30">
        <v>13</v>
      </c>
      <c r="G166" s="258"/>
      <c r="H166" s="101" t="s">
        <v>496</v>
      </c>
      <c r="I166" s="19">
        <v>44013</v>
      </c>
      <c r="J166" s="18">
        <v>2</v>
      </c>
      <c r="K166" s="44" t="s">
        <v>254</v>
      </c>
      <c r="L166" s="112">
        <v>52228188</v>
      </c>
      <c r="M166" s="69"/>
      <c r="N166" s="21" t="s">
        <v>32</v>
      </c>
      <c r="O166" s="34" t="s">
        <v>475</v>
      </c>
      <c r="P166" s="113">
        <v>1371000</v>
      </c>
      <c r="Q166" s="46">
        <f t="shared" si="0"/>
        <v>4113000</v>
      </c>
      <c r="R166" s="69">
        <v>0</v>
      </c>
      <c r="S166" s="69">
        <v>0</v>
      </c>
      <c r="T166" s="70">
        <v>3</v>
      </c>
      <c r="U166" s="25">
        <v>44013</v>
      </c>
      <c r="V166" s="25">
        <v>44104</v>
      </c>
      <c r="W166" s="85">
        <v>0</v>
      </c>
      <c r="X166" s="85">
        <v>0</v>
      </c>
      <c r="Y166" s="69"/>
      <c r="Z166" s="34"/>
      <c r="AA166" s="114">
        <v>250</v>
      </c>
      <c r="AB166" s="73">
        <v>43991</v>
      </c>
      <c r="AC166" s="113">
        <v>1371000</v>
      </c>
      <c r="AD166" s="30" t="s">
        <v>487</v>
      </c>
      <c r="AE166" s="21">
        <v>11310501</v>
      </c>
      <c r="AF166" s="44" t="s">
        <v>316</v>
      </c>
      <c r="AG166" s="221" t="s">
        <v>770</v>
      </c>
    </row>
    <row r="167" spans="1:33" s="115" customFormat="1" ht="45" customHeight="1" x14ac:dyDescent="0.25">
      <c r="B167" s="34"/>
      <c r="C167" s="69"/>
      <c r="D167" s="69"/>
      <c r="E167" s="69"/>
      <c r="F167" s="30">
        <v>13</v>
      </c>
      <c r="G167" s="30"/>
      <c r="H167" s="51" t="s">
        <v>497</v>
      </c>
      <c r="I167" s="19">
        <v>44013</v>
      </c>
      <c r="J167" s="18">
        <v>2</v>
      </c>
      <c r="K167" s="20" t="s">
        <v>255</v>
      </c>
      <c r="L167" s="32">
        <v>39571689</v>
      </c>
      <c r="M167" s="69"/>
      <c r="N167" s="21" t="s">
        <v>32</v>
      </c>
      <c r="O167" s="34" t="s">
        <v>190</v>
      </c>
      <c r="P167" s="113">
        <v>5500000</v>
      </c>
      <c r="Q167" s="46">
        <f t="shared" si="0"/>
        <v>16500000</v>
      </c>
      <c r="R167" s="69">
        <v>0</v>
      </c>
      <c r="S167" s="69">
        <v>0</v>
      </c>
      <c r="T167" s="70">
        <v>3</v>
      </c>
      <c r="U167" s="25">
        <v>44013</v>
      </c>
      <c r="V167" s="25">
        <v>44104</v>
      </c>
      <c r="W167" s="85">
        <v>0</v>
      </c>
      <c r="X167" s="85">
        <v>0</v>
      </c>
      <c r="Y167" s="69"/>
      <c r="Z167" s="34"/>
      <c r="AA167" s="114">
        <v>249</v>
      </c>
      <c r="AB167" s="73">
        <v>43991</v>
      </c>
      <c r="AC167" s="113">
        <v>5500000</v>
      </c>
      <c r="AD167" s="30" t="s">
        <v>487</v>
      </c>
      <c r="AE167" s="21">
        <v>11310501</v>
      </c>
      <c r="AF167" s="44" t="s">
        <v>316</v>
      </c>
      <c r="AG167" s="221" t="s">
        <v>771</v>
      </c>
    </row>
    <row r="168" spans="1:33" s="115" customFormat="1" ht="45" customHeight="1" x14ac:dyDescent="0.25">
      <c r="B168" s="34"/>
      <c r="C168" s="69"/>
      <c r="D168" s="69"/>
      <c r="E168" s="69"/>
      <c r="F168" s="30">
        <v>13</v>
      </c>
      <c r="G168" s="258"/>
      <c r="H168" s="101" t="s">
        <v>498</v>
      </c>
      <c r="I168" s="19">
        <v>44013</v>
      </c>
      <c r="J168" s="18">
        <v>2</v>
      </c>
      <c r="K168" s="44" t="s">
        <v>229</v>
      </c>
      <c r="L168" s="112">
        <v>39584939</v>
      </c>
      <c r="M168" s="69"/>
      <c r="N168" s="21" t="s">
        <v>35</v>
      </c>
      <c r="O168" s="34" t="s">
        <v>473</v>
      </c>
      <c r="P168" s="113">
        <v>1089700</v>
      </c>
      <c r="Q168" s="46">
        <f t="shared" si="0"/>
        <v>3269100</v>
      </c>
      <c r="R168" s="112">
        <v>0</v>
      </c>
      <c r="S168" s="112">
        <v>0</v>
      </c>
      <c r="T168" s="70">
        <v>3</v>
      </c>
      <c r="U168" s="25">
        <v>44013</v>
      </c>
      <c r="V168" s="25">
        <v>44104</v>
      </c>
      <c r="W168" s="85">
        <v>0</v>
      </c>
      <c r="X168" s="85">
        <v>0</v>
      </c>
      <c r="Y168" s="69"/>
      <c r="Z168" s="34"/>
      <c r="AA168" s="114">
        <v>248</v>
      </c>
      <c r="AB168" s="73">
        <v>43991</v>
      </c>
      <c r="AC168" s="113">
        <v>1089700</v>
      </c>
      <c r="AD168" s="30" t="s">
        <v>486</v>
      </c>
      <c r="AE168" s="69">
        <v>21018195</v>
      </c>
      <c r="AF168" s="44" t="s">
        <v>312</v>
      </c>
      <c r="AG168" s="221" t="s">
        <v>772</v>
      </c>
    </row>
    <row r="169" spans="1:33" ht="45" customHeight="1" x14ac:dyDescent="0.25">
      <c r="A169" s="252" t="s">
        <v>953</v>
      </c>
      <c r="B169" s="35" t="s">
        <v>977</v>
      </c>
      <c r="C169" s="27">
        <v>3185384041</v>
      </c>
      <c r="D169" s="243" t="s">
        <v>978</v>
      </c>
      <c r="E169" s="79">
        <v>30414</v>
      </c>
      <c r="F169" s="30">
        <v>13</v>
      </c>
      <c r="G169" s="30"/>
      <c r="H169" s="51" t="s">
        <v>499</v>
      </c>
      <c r="I169" s="19">
        <v>44013</v>
      </c>
      <c r="J169" s="18">
        <v>2</v>
      </c>
      <c r="K169" s="20" t="s">
        <v>215</v>
      </c>
      <c r="L169" s="32">
        <v>32002768</v>
      </c>
      <c r="M169" s="27"/>
      <c r="N169" s="21" t="s">
        <v>27</v>
      </c>
      <c r="O169" s="35" t="s">
        <v>479</v>
      </c>
      <c r="P169" s="116">
        <v>1317000</v>
      </c>
      <c r="Q169" s="116">
        <v>1317000</v>
      </c>
      <c r="R169" s="69">
        <v>0</v>
      </c>
      <c r="S169" s="69">
        <v>0</v>
      </c>
      <c r="T169" s="70">
        <v>1</v>
      </c>
      <c r="U169" s="25">
        <v>44013</v>
      </c>
      <c r="V169" s="25">
        <v>44043</v>
      </c>
      <c r="W169" s="85">
        <v>0</v>
      </c>
      <c r="X169" s="85">
        <v>0</v>
      </c>
      <c r="Y169" s="27"/>
      <c r="Z169" s="35"/>
      <c r="AA169" s="114">
        <v>261</v>
      </c>
      <c r="AB169" s="73">
        <v>43994</v>
      </c>
      <c r="AC169" s="116">
        <v>1317000</v>
      </c>
      <c r="AD169" s="30" t="s">
        <v>488</v>
      </c>
      <c r="AE169" s="62">
        <v>39569414</v>
      </c>
      <c r="AF169" s="47" t="s">
        <v>310</v>
      </c>
      <c r="AG169" s="221" t="s">
        <v>773</v>
      </c>
    </row>
    <row r="170" spans="1:33" s="99" customFormat="1" ht="45" customHeight="1" x14ac:dyDescent="0.25">
      <c r="A170" s="252" t="s">
        <v>953</v>
      </c>
      <c r="B170" s="35" t="s">
        <v>979</v>
      </c>
      <c r="C170" s="27">
        <v>3143160180</v>
      </c>
      <c r="D170" s="243" t="s">
        <v>980</v>
      </c>
      <c r="E170" s="79">
        <v>23944</v>
      </c>
      <c r="F170" s="30">
        <v>13</v>
      </c>
      <c r="G170" s="258"/>
      <c r="H170" s="101" t="s">
        <v>500</v>
      </c>
      <c r="I170" s="19">
        <v>44013</v>
      </c>
      <c r="J170" s="18">
        <v>2</v>
      </c>
      <c r="K170" s="39" t="s">
        <v>224</v>
      </c>
      <c r="L170" s="112">
        <v>51799019</v>
      </c>
      <c r="M170" s="69"/>
      <c r="N170" s="21" t="s">
        <v>30</v>
      </c>
      <c r="O170" s="34" t="s">
        <v>479</v>
      </c>
      <c r="P170" s="113">
        <v>1125000</v>
      </c>
      <c r="Q170" s="46">
        <f>+P170*T170</f>
        <v>3375000</v>
      </c>
      <c r="R170" s="69">
        <v>0</v>
      </c>
      <c r="S170" s="69">
        <v>0</v>
      </c>
      <c r="T170" s="70">
        <v>3</v>
      </c>
      <c r="U170" s="25">
        <v>44013</v>
      </c>
      <c r="V170" s="25">
        <v>44104</v>
      </c>
      <c r="W170" s="85">
        <v>0</v>
      </c>
      <c r="X170" s="85">
        <v>0</v>
      </c>
      <c r="Y170" s="69"/>
      <c r="Z170" s="34"/>
      <c r="AA170" s="114">
        <v>261</v>
      </c>
      <c r="AB170" s="73">
        <v>43994</v>
      </c>
      <c r="AC170" s="113">
        <v>1125000</v>
      </c>
      <c r="AD170" s="30" t="s">
        <v>488</v>
      </c>
      <c r="AE170" s="62">
        <v>39569414</v>
      </c>
      <c r="AF170" s="44" t="s">
        <v>310</v>
      </c>
      <c r="AG170" s="221" t="s">
        <v>774</v>
      </c>
    </row>
    <row r="171" spans="1:33" s="115" customFormat="1" ht="45" customHeight="1" x14ac:dyDescent="0.25">
      <c r="B171" s="34"/>
      <c r="C171" s="69"/>
      <c r="D171" s="69"/>
      <c r="E171" s="69"/>
      <c r="F171" s="30">
        <v>13</v>
      </c>
      <c r="G171" s="30"/>
      <c r="H171" s="51" t="s">
        <v>501</v>
      </c>
      <c r="I171" s="19">
        <v>44013</v>
      </c>
      <c r="J171" s="18">
        <v>1</v>
      </c>
      <c r="K171" s="20" t="s">
        <v>238</v>
      </c>
      <c r="L171" s="32">
        <v>11319745</v>
      </c>
      <c r="M171" s="69"/>
      <c r="N171" s="21" t="s">
        <v>21</v>
      </c>
      <c r="O171" s="34" t="s">
        <v>328</v>
      </c>
      <c r="P171" s="113">
        <v>3000000</v>
      </c>
      <c r="Q171" s="46">
        <f>+P171*T171</f>
        <v>9000000</v>
      </c>
      <c r="R171" s="112">
        <v>0</v>
      </c>
      <c r="S171" s="112">
        <v>0</v>
      </c>
      <c r="T171" s="70">
        <v>3</v>
      </c>
      <c r="U171" s="25">
        <v>44013</v>
      </c>
      <c r="V171" s="25">
        <v>44104</v>
      </c>
      <c r="W171" s="85">
        <v>0</v>
      </c>
      <c r="X171" s="85">
        <v>0</v>
      </c>
      <c r="Y171" s="69"/>
      <c r="Z171" s="34"/>
      <c r="AA171" s="114">
        <v>252</v>
      </c>
      <c r="AB171" s="73">
        <v>43992</v>
      </c>
      <c r="AC171" s="113">
        <v>3000000</v>
      </c>
      <c r="AD171" s="30" t="s">
        <v>487</v>
      </c>
      <c r="AE171" s="21">
        <v>13459159</v>
      </c>
      <c r="AF171" s="44" t="s">
        <v>37</v>
      </c>
      <c r="AG171" s="221" t="s">
        <v>775</v>
      </c>
    </row>
    <row r="172" spans="1:33" s="115" customFormat="1" ht="45" customHeight="1" x14ac:dyDescent="0.25">
      <c r="B172" s="34"/>
      <c r="C172" s="69"/>
      <c r="D172" s="69"/>
      <c r="E172" s="69"/>
      <c r="F172" s="30">
        <v>13</v>
      </c>
      <c r="G172" s="258"/>
      <c r="H172" s="101" t="s">
        <v>502</v>
      </c>
      <c r="I172" s="19">
        <v>44013</v>
      </c>
      <c r="J172" s="18">
        <v>2</v>
      </c>
      <c r="K172" s="20" t="s">
        <v>228</v>
      </c>
      <c r="L172" s="32">
        <v>20875793</v>
      </c>
      <c r="M172" s="69"/>
      <c r="N172" s="21" t="s">
        <v>21</v>
      </c>
      <c r="O172" s="34" t="s">
        <v>505</v>
      </c>
      <c r="P172" s="113">
        <v>1089700</v>
      </c>
      <c r="Q172" s="46">
        <f>+P172*T172</f>
        <v>3269100</v>
      </c>
      <c r="R172" s="69">
        <v>0</v>
      </c>
      <c r="S172" s="69">
        <v>0</v>
      </c>
      <c r="T172" s="70">
        <v>3</v>
      </c>
      <c r="U172" s="25">
        <v>44013</v>
      </c>
      <c r="V172" s="25">
        <v>44104</v>
      </c>
      <c r="W172" s="85">
        <v>0</v>
      </c>
      <c r="X172" s="85">
        <v>0</v>
      </c>
      <c r="Y172" s="69"/>
      <c r="Z172" s="34"/>
      <c r="AA172" s="114">
        <v>259</v>
      </c>
      <c r="AB172" s="73">
        <v>43994</v>
      </c>
      <c r="AC172" s="113">
        <v>1089700</v>
      </c>
      <c r="AD172" s="30" t="s">
        <v>486</v>
      </c>
      <c r="AE172" s="69">
        <v>8001340</v>
      </c>
      <c r="AF172" s="44" t="s">
        <v>546</v>
      </c>
      <c r="AG172" s="221" t="s">
        <v>776</v>
      </c>
    </row>
    <row r="173" spans="1:33" s="99" customFormat="1" ht="45" customHeight="1" x14ac:dyDescent="0.25">
      <c r="B173" s="100"/>
      <c r="C173" s="93"/>
      <c r="D173" s="93"/>
      <c r="E173" s="93"/>
      <c r="F173" s="30">
        <v>13</v>
      </c>
      <c r="G173" s="30"/>
      <c r="H173" s="51" t="s">
        <v>506</v>
      </c>
      <c r="I173" s="19">
        <v>44013</v>
      </c>
      <c r="J173" s="18">
        <v>2</v>
      </c>
      <c r="K173" s="20" t="s">
        <v>210</v>
      </c>
      <c r="L173" s="32">
        <v>1071986953</v>
      </c>
      <c r="M173" s="69"/>
      <c r="N173" s="21" t="s">
        <v>30</v>
      </c>
      <c r="O173" s="34" t="s">
        <v>478</v>
      </c>
      <c r="P173" s="113">
        <v>1297900</v>
      </c>
      <c r="Q173" s="113">
        <v>1297900</v>
      </c>
      <c r="R173" s="69">
        <v>0</v>
      </c>
      <c r="S173" s="69">
        <v>0</v>
      </c>
      <c r="T173" s="70">
        <v>1</v>
      </c>
      <c r="U173" s="25">
        <v>44013</v>
      </c>
      <c r="V173" s="25">
        <v>44043</v>
      </c>
      <c r="W173" s="85">
        <v>0</v>
      </c>
      <c r="X173" s="85">
        <v>0</v>
      </c>
      <c r="Y173" s="69"/>
      <c r="Z173" s="34"/>
      <c r="AA173" s="114">
        <v>260</v>
      </c>
      <c r="AB173" s="73">
        <v>43994</v>
      </c>
      <c r="AC173" s="113">
        <v>1297900</v>
      </c>
      <c r="AD173" s="30" t="s">
        <v>488</v>
      </c>
      <c r="AE173" s="117">
        <v>23588334</v>
      </c>
      <c r="AF173" s="44" t="s">
        <v>447</v>
      </c>
      <c r="AG173" s="221" t="s">
        <v>777</v>
      </c>
    </row>
    <row r="174" spans="1:33" s="99" customFormat="1" ht="45" customHeight="1" x14ac:dyDescent="0.25">
      <c r="B174" s="100"/>
      <c r="C174" s="93"/>
      <c r="D174" s="93"/>
      <c r="E174" s="93"/>
      <c r="F174" s="30">
        <v>13</v>
      </c>
      <c r="G174" s="258"/>
      <c r="H174" s="101" t="s">
        <v>507</v>
      </c>
      <c r="I174" s="19">
        <v>44013</v>
      </c>
      <c r="J174" s="18">
        <v>2</v>
      </c>
      <c r="K174" s="44" t="s">
        <v>446</v>
      </c>
      <c r="L174" s="75">
        <v>39569633</v>
      </c>
      <c r="M174" s="69"/>
      <c r="N174" s="118">
        <v>7</v>
      </c>
      <c r="O174" s="34" t="s">
        <v>478</v>
      </c>
      <c r="P174" s="75">
        <v>1297900</v>
      </c>
      <c r="Q174" s="113">
        <v>1297900</v>
      </c>
      <c r="R174" s="69">
        <v>0</v>
      </c>
      <c r="S174" s="69">
        <v>0</v>
      </c>
      <c r="T174" s="70">
        <v>1</v>
      </c>
      <c r="U174" s="25">
        <v>44013</v>
      </c>
      <c r="V174" s="25">
        <v>44043</v>
      </c>
      <c r="W174" s="85">
        <v>0</v>
      </c>
      <c r="X174" s="85">
        <v>0</v>
      </c>
      <c r="Y174" s="69"/>
      <c r="Z174" s="34"/>
      <c r="AA174" s="114">
        <v>260</v>
      </c>
      <c r="AB174" s="73">
        <v>43994</v>
      </c>
      <c r="AC174" s="75">
        <v>1297900</v>
      </c>
      <c r="AD174" s="30" t="s">
        <v>488</v>
      </c>
      <c r="AE174" s="117">
        <v>23588334</v>
      </c>
      <c r="AF174" s="44" t="s">
        <v>447</v>
      </c>
      <c r="AG174" s="221" t="s">
        <v>778</v>
      </c>
    </row>
    <row r="175" spans="1:33" ht="45" customHeight="1" x14ac:dyDescent="0.25">
      <c r="B175" s="83"/>
      <c r="C175" s="80"/>
      <c r="D175" s="80"/>
      <c r="E175" s="80"/>
      <c r="F175" s="30">
        <v>13</v>
      </c>
      <c r="G175" s="30"/>
      <c r="H175" s="51" t="s">
        <v>508</v>
      </c>
      <c r="I175" s="19">
        <v>44013</v>
      </c>
      <c r="J175" s="18">
        <v>2</v>
      </c>
      <c r="K175" s="20" t="s">
        <v>209</v>
      </c>
      <c r="L175" s="32">
        <v>1020774730</v>
      </c>
      <c r="M175" s="27"/>
      <c r="N175" s="21" t="s">
        <v>27</v>
      </c>
      <c r="O175" s="35" t="s">
        <v>478</v>
      </c>
      <c r="P175" s="116">
        <v>1297900</v>
      </c>
      <c r="Q175" s="36">
        <v>1297900</v>
      </c>
      <c r="R175" s="69">
        <v>0</v>
      </c>
      <c r="S175" s="69">
        <v>0</v>
      </c>
      <c r="T175" s="70">
        <v>1</v>
      </c>
      <c r="U175" s="25">
        <v>44013</v>
      </c>
      <c r="V175" s="25">
        <v>44043</v>
      </c>
      <c r="W175" s="85">
        <v>0</v>
      </c>
      <c r="X175" s="85">
        <v>0</v>
      </c>
      <c r="Y175" s="27"/>
      <c r="Z175" s="35"/>
      <c r="AA175" s="114">
        <v>260</v>
      </c>
      <c r="AB175" s="73">
        <v>43994</v>
      </c>
      <c r="AC175" s="116">
        <v>1297900</v>
      </c>
      <c r="AD175" s="30" t="s">
        <v>488</v>
      </c>
      <c r="AE175" s="69">
        <v>23588334</v>
      </c>
      <c r="AF175" s="47" t="s">
        <v>447</v>
      </c>
      <c r="AG175" s="221" t="s">
        <v>779</v>
      </c>
    </row>
    <row r="176" spans="1:33" s="99" customFormat="1" ht="45" customHeight="1" x14ac:dyDescent="0.25">
      <c r="B176" s="100"/>
      <c r="C176" s="93"/>
      <c r="D176" s="93"/>
      <c r="E176" s="93"/>
      <c r="F176" s="86">
        <v>14</v>
      </c>
      <c r="G176" s="110"/>
      <c r="H176" s="101" t="s">
        <v>509</v>
      </c>
      <c r="I176" s="19">
        <v>44014</v>
      </c>
      <c r="J176" s="18">
        <v>2</v>
      </c>
      <c r="K176" s="44" t="s">
        <v>251</v>
      </c>
      <c r="L176" s="112">
        <v>1019017602</v>
      </c>
      <c r="M176" s="69"/>
      <c r="N176" s="21" t="s">
        <v>36</v>
      </c>
      <c r="O176" s="34" t="s">
        <v>474</v>
      </c>
      <c r="P176" s="113">
        <v>1371000</v>
      </c>
      <c r="Q176" s="46">
        <f t="shared" ref="Q176:Q183" si="1">+P176*T176</f>
        <v>4113000</v>
      </c>
      <c r="R176" s="69">
        <v>0</v>
      </c>
      <c r="S176" s="69">
        <v>0</v>
      </c>
      <c r="T176" s="70">
        <v>3</v>
      </c>
      <c r="U176" s="25">
        <v>44014</v>
      </c>
      <c r="V176" s="25">
        <v>44104</v>
      </c>
      <c r="W176" s="85">
        <v>0</v>
      </c>
      <c r="X176" s="85">
        <v>0</v>
      </c>
      <c r="Y176" s="69"/>
      <c r="Z176" s="34"/>
      <c r="AA176" s="114">
        <v>263</v>
      </c>
      <c r="AB176" s="73">
        <v>43994</v>
      </c>
      <c r="AC176" s="113">
        <v>1371000</v>
      </c>
      <c r="AD176" s="30" t="s">
        <v>488</v>
      </c>
      <c r="AE176" s="69">
        <v>45449496</v>
      </c>
      <c r="AF176" s="44" t="s">
        <v>319</v>
      </c>
      <c r="AG176" s="221" t="s">
        <v>780</v>
      </c>
    </row>
    <row r="177" spans="1:33" s="99" customFormat="1" ht="45" customHeight="1" x14ac:dyDescent="0.25">
      <c r="B177" s="100"/>
      <c r="C177" s="93"/>
      <c r="D177" s="93"/>
      <c r="E177" s="93"/>
      <c r="F177" s="86">
        <v>14</v>
      </c>
      <c r="G177" s="86"/>
      <c r="H177" s="51" t="s">
        <v>510</v>
      </c>
      <c r="I177" s="19">
        <v>44014</v>
      </c>
      <c r="J177" s="18">
        <v>2</v>
      </c>
      <c r="K177" s="44" t="s">
        <v>236</v>
      </c>
      <c r="L177" s="112">
        <v>1019108402</v>
      </c>
      <c r="M177" s="69"/>
      <c r="N177" s="21" t="s">
        <v>27</v>
      </c>
      <c r="O177" s="34" t="s">
        <v>481</v>
      </c>
      <c r="P177" s="113">
        <v>3000000</v>
      </c>
      <c r="Q177" s="46">
        <f t="shared" si="1"/>
        <v>9000000</v>
      </c>
      <c r="R177" s="69">
        <v>0</v>
      </c>
      <c r="S177" s="69">
        <v>0</v>
      </c>
      <c r="T177" s="70">
        <v>3</v>
      </c>
      <c r="U177" s="19">
        <v>44014</v>
      </c>
      <c r="V177" s="25">
        <v>44104</v>
      </c>
      <c r="W177" s="85">
        <v>0</v>
      </c>
      <c r="X177" s="85">
        <v>0</v>
      </c>
      <c r="Y177" s="69"/>
      <c r="Z177" s="34"/>
      <c r="AA177" s="114">
        <v>270</v>
      </c>
      <c r="AB177" s="73">
        <v>43994</v>
      </c>
      <c r="AC177" s="113">
        <v>3000000</v>
      </c>
      <c r="AD177" s="30" t="s">
        <v>489</v>
      </c>
      <c r="AE177" s="69">
        <v>45449496</v>
      </c>
      <c r="AF177" s="44" t="s">
        <v>319</v>
      </c>
      <c r="AG177" s="221" t="s">
        <v>781</v>
      </c>
    </row>
    <row r="178" spans="1:33" s="99" customFormat="1" ht="45" customHeight="1" x14ac:dyDescent="0.25">
      <c r="B178" s="100"/>
      <c r="C178" s="93"/>
      <c r="D178" s="93"/>
      <c r="E178" s="93"/>
      <c r="F178" s="86">
        <v>14</v>
      </c>
      <c r="G178" s="110"/>
      <c r="H178" s="101" t="s">
        <v>511</v>
      </c>
      <c r="I178" s="19">
        <v>44014</v>
      </c>
      <c r="J178" s="18">
        <v>2</v>
      </c>
      <c r="K178" s="44" t="s">
        <v>503</v>
      </c>
      <c r="L178" s="112">
        <v>1020723024</v>
      </c>
      <c r="M178" s="69"/>
      <c r="N178" s="21" t="s">
        <v>27</v>
      </c>
      <c r="O178" s="34" t="s">
        <v>482</v>
      </c>
      <c r="P178" s="113">
        <v>3250000</v>
      </c>
      <c r="Q178" s="46">
        <f t="shared" si="1"/>
        <v>9750000</v>
      </c>
      <c r="R178" s="69">
        <v>0</v>
      </c>
      <c r="S178" s="69">
        <v>0</v>
      </c>
      <c r="T178" s="70">
        <v>3</v>
      </c>
      <c r="U178" s="19">
        <v>44014</v>
      </c>
      <c r="V178" s="25">
        <v>44104</v>
      </c>
      <c r="W178" s="85">
        <v>0</v>
      </c>
      <c r="X178" s="85">
        <v>0</v>
      </c>
      <c r="Y178" s="69"/>
      <c r="Z178" s="34"/>
      <c r="AA178" s="114">
        <v>267</v>
      </c>
      <c r="AB178" s="73">
        <v>43994</v>
      </c>
      <c r="AC178" s="113">
        <v>3250000</v>
      </c>
      <c r="AD178" s="30" t="s">
        <v>489</v>
      </c>
      <c r="AE178" s="69">
        <v>45449496</v>
      </c>
      <c r="AF178" s="44" t="s">
        <v>319</v>
      </c>
      <c r="AG178" s="221" t="s">
        <v>782</v>
      </c>
    </row>
    <row r="179" spans="1:33" s="115" customFormat="1" ht="45" customHeight="1" x14ac:dyDescent="0.25">
      <c r="B179" s="34"/>
      <c r="C179" s="69"/>
      <c r="D179" s="69"/>
      <c r="E179" s="69"/>
      <c r="F179" s="30">
        <v>14</v>
      </c>
      <c r="G179" s="30"/>
      <c r="H179" s="51" t="s">
        <v>512</v>
      </c>
      <c r="I179" s="19">
        <v>44014</v>
      </c>
      <c r="J179" s="18">
        <v>1</v>
      </c>
      <c r="K179" s="44" t="s">
        <v>391</v>
      </c>
      <c r="L179" s="112">
        <v>1123208821</v>
      </c>
      <c r="M179" s="69"/>
      <c r="N179" s="21" t="s">
        <v>24</v>
      </c>
      <c r="O179" s="34" t="s">
        <v>441</v>
      </c>
      <c r="P179" s="75">
        <v>7000000</v>
      </c>
      <c r="Q179" s="46">
        <f t="shared" si="1"/>
        <v>21000000</v>
      </c>
      <c r="R179" s="112">
        <v>0</v>
      </c>
      <c r="S179" s="112">
        <v>0</v>
      </c>
      <c r="T179" s="70">
        <v>3</v>
      </c>
      <c r="U179" s="19">
        <v>44014</v>
      </c>
      <c r="V179" s="25">
        <v>44104</v>
      </c>
      <c r="W179" s="85">
        <v>0</v>
      </c>
      <c r="X179" s="85">
        <v>0</v>
      </c>
      <c r="Y179" s="69"/>
      <c r="Z179" s="34"/>
      <c r="AA179" s="114">
        <v>264</v>
      </c>
      <c r="AB179" s="73">
        <v>43994</v>
      </c>
      <c r="AC179" s="75">
        <v>7000000</v>
      </c>
      <c r="AD179" s="30" t="s">
        <v>489</v>
      </c>
      <c r="AE179" s="69">
        <v>45449496</v>
      </c>
      <c r="AF179" s="44" t="s">
        <v>319</v>
      </c>
      <c r="AG179" s="221" t="s">
        <v>783</v>
      </c>
    </row>
    <row r="180" spans="1:33" s="115" customFormat="1" ht="45" customHeight="1" x14ac:dyDescent="0.25">
      <c r="B180" s="34"/>
      <c r="C180" s="69"/>
      <c r="D180" s="69"/>
      <c r="E180" s="69"/>
      <c r="F180" s="30">
        <v>14</v>
      </c>
      <c r="G180" s="258"/>
      <c r="H180" s="101" t="s">
        <v>513</v>
      </c>
      <c r="I180" s="19">
        <v>44014</v>
      </c>
      <c r="J180" s="18">
        <v>1</v>
      </c>
      <c r="K180" s="20" t="s">
        <v>205</v>
      </c>
      <c r="L180" s="32">
        <v>1022365127</v>
      </c>
      <c r="M180" s="69"/>
      <c r="N180" s="21" t="s">
        <v>30</v>
      </c>
      <c r="O180" s="34" t="s">
        <v>159</v>
      </c>
      <c r="P180" s="113">
        <v>9000000</v>
      </c>
      <c r="Q180" s="46">
        <f t="shared" si="1"/>
        <v>27000000</v>
      </c>
      <c r="R180" s="112">
        <v>0</v>
      </c>
      <c r="S180" s="112">
        <v>0</v>
      </c>
      <c r="T180" s="70">
        <v>3</v>
      </c>
      <c r="U180" s="19">
        <v>44014</v>
      </c>
      <c r="V180" s="25">
        <v>44104</v>
      </c>
      <c r="W180" s="85">
        <v>0</v>
      </c>
      <c r="X180" s="85">
        <v>0</v>
      </c>
      <c r="Y180" s="69"/>
      <c r="Z180" s="34"/>
      <c r="AA180" s="114">
        <v>264</v>
      </c>
      <c r="AB180" s="73">
        <v>43994</v>
      </c>
      <c r="AC180" s="113">
        <v>9000000</v>
      </c>
      <c r="AD180" s="30" t="s">
        <v>489</v>
      </c>
      <c r="AE180" s="69">
        <v>45449496</v>
      </c>
      <c r="AF180" s="44" t="s">
        <v>319</v>
      </c>
      <c r="AG180" s="221" t="s">
        <v>784</v>
      </c>
    </row>
    <row r="181" spans="1:33" s="115" customFormat="1" ht="45" customHeight="1" x14ac:dyDescent="0.25">
      <c r="A181" s="252" t="s">
        <v>953</v>
      </c>
      <c r="B181" s="35" t="s">
        <v>983</v>
      </c>
      <c r="C181" s="27">
        <v>3003821950</v>
      </c>
      <c r="D181" s="243" t="s">
        <v>984</v>
      </c>
      <c r="E181" s="79">
        <v>21463</v>
      </c>
      <c r="F181" s="30">
        <v>14</v>
      </c>
      <c r="G181" s="30"/>
      <c r="H181" s="51" t="s">
        <v>514</v>
      </c>
      <c r="I181" s="19">
        <v>44014</v>
      </c>
      <c r="J181" s="18">
        <v>1</v>
      </c>
      <c r="K181" s="20" t="s">
        <v>204</v>
      </c>
      <c r="L181" s="32">
        <v>19352001</v>
      </c>
      <c r="M181" s="69"/>
      <c r="N181" s="21" t="s">
        <v>34</v>
      </c>
      <c r="O181" s="34" t="s">
        <v>159</v>
      </c>
      <c r="P181" s="113">
        <v>9000000</v>
      </c>
      <c r="Q181" s="46">
        <f t="shared" si="1"/>
        <v>27000000</v>
      </c>
      <c r="R181" s="69">
        <v>0</v>
      </c>
      <c r="S181" s="69">
        <v>0</v>
      </c>
      <c r="T181" s="70">
        <v>3</v>
      </c>
      <c r="U181" s="19">
        <v>44014</v>
      </c>
      <c r="V181" s="25">
        <v>44104</v>
      </c>
      <c r="W181" s="85">
        <v>0</v>
      </c>
      <c r="X181" s="85">
        <v>0</v>
      </c>
      <c r="Y181" s="69"/>
      <c r="Z181" s="34"/>
      <c r="AA181" s="114">
        <v>264</v>
      </c>
      <c r="AB181" s="73">
        <v>43994</v>
      </c>
      <c r="AC181" s="113">
        <v>9000000</v>
      </c>
      <c r="AD181" s="30" t="s">
        <v>489</v>
      </c>
      <c r="AE181" s="69">
        <v>45449496</v>
      </c>
      <c r="AF181" s="44" t="s">
        <v>319</v>
      </c>
      <c r="AG181" s="221" t="s">
        <v>785</v>
      </c>
    </row>
    <row r="182" spans="1:33" s="115" customFormat="1" ht="45" customHeight="1" x14ac:dyDescent="0.25">
      <c r="B182" s="34"/>
      <c r="C182" s="69"/>
      <c r="D182" s="69"/>
      <c r="E182" s="69"/>
      <c r="F182" s="30">
        <v>14</v>
      </c>
      <c r="G182" s="258"/>
      <c r="H182" s="101" t="s">
        <v>515</v>
      </c>
      <c r="I182" s="19">
        <v>44014</v>
      </c>
      <c r="J182" s="18">
        <v>2</v>
      </c>
      <c r="K182" s="44" t="s">
        <v>237</v>
      </c>
      <c r="L182" s="112">
        <v>22733494</v>
      </c>
      <c r="M182" s="69"/>
      <c r="N182" s="21" t="s">
        <v>18</v>
      </c>
      <c r="O182" s="34" t="s">
        <v>174</v>
      </c>
      <c r="P182" s="113">
        <v>2800000</v>
      </c>
      <c r="Q182" s="46">
        <f t="shared" si="1"/>
        <v>8400000</v>
      </c>
      <c r="R182" s="69">
        <v>0</v>
      </c>
      <c r="S182" s="69">
        <v>0</v>
      </c>
      <c r="T182" s="70">
        <v>3</v>
      </c>
      <c r="U182" s="19">
        <v>44014</v>
      </c>
      <c r="V182" s="25">
        <v>44104</v>
      </c>
      <c r="W182" s="85">
        <v>0</v>
      </c>
      <c r="X182" s="85">
        <v>0</v>
      </c>
      <c r="Y182" s="69"/>
      <c r="Z182" s="34"/>
      <c r="AA182" s="30">
        <v>271</v>
      </c>
      <c r="AB182" s="73">
        <v>43994</v>
      </c>
      <c r="AC182" s="113">
        <v>2800000</v>
      </c>
      <c r="AD182" s="30" t="s">
        <v>489</v>
      </c>
      <c r="AE182" s="69">
        <v>45449496</v>
      </c>
      <c r="AF182" s="44" t="s">
        <v>319</v>
      </c>
      <c r="AG182" s="221" t="s">
        <v>786</v>
      </c>
    </row>
    <row r="183" spans="1:33" s="115" customFormat="1" ht="45" customHeight="1" x14ac:dyDescent="0.25">
      <c r="B183" s="34"/>
      <c r="C183" s="69"/>
      <c r="D183" s="69"/>
      <c r="E183" s="69"/>
      <c r="F183" s="30">
        <v>14</v>
      </c>
      <c r="G183" s="30"/>
      <c r="H183" s="51" t="s">
        <v>516</v>
      </c>
      <c r="I183" s="19">
        <v>44014</v>
      </c>
      <c r="J183" s="18">
        <v>1</v>
      </c>
      <c r="K183" s="44" t="s">
        <v>259</v>
      </c>
      <c r="L183" s="32">
        <v>3209572</v>
      </c>
      <c r="M183" s="69"/>
      <c r="N183" s="21" t="s">
        <v>21</v>
      </c>
      <c r="O183" s="34" t="s">
        <v>414</v>
      </c>
      <c r="P183" s="119">
        <v>1000000</v>
      </c>
      <c r="Q183" s="46">
        <f t="shared" si="1"/>
        <v>3000000</v>
      </c>
      <c r="R183" s="69">
        <v>0</v>
      </c>
      <c r="S183" s="69">
        <v>0</v>
      </c>
      <c r="T183" s="70">
        <v>3</v>
      </c>
      <c r="U183" s="19">
        <v>44014</v>
      </c>
      <c r="V183" s="25">
        <v>44104</v>
      </c>
      <c r="W183" s="85">
        <v>0</v>
      </c>
      <c r="X183" s="85">
        <v>0</v>
      </c>
      <c r="Y183" s="69"/>
      <c r="Z183" s="34"/>
      <c r="AA183" s="114">
        <v>272</v>
      </c>
      <c r="AB183" s="73">
        <v>43994</v>
      </c>
      <c r="AC183" s="113">
        <v>1000000</v>
      </c>
      <c r="AD183" s="30" t="s">
        <v>489</v>
      </c>
      <c r="AE183" s="69"/>
      <c r="AF183" s="44" t="s">
        <v>485</v>
      </c>
      <c r="AG183" s="221" t="s">
        <v>787</v>
      </c>
    </row>
    <row r="184" spans="1:33" s="99" customFormat="1" ht="45" customHeight="1" x14ac:dyDescent="0.25">
      <c r="B184" s="100"/>
      <c r="C184" s="93"/>
      <c r="D184" s="93"/>
      <c r="E184" s="93"/>
      <c r="F184" s="86">
        <v>14</v>
      </c>
      <c r="G184" s="110"/>
      <c r="H184" s="101" t="s">
        <v>517</v>
      </c>
      <c r="I184" s="19">
        <v>44014</v>
      </c>
      <c r="J184" s="18">
        <v>2</v>
      </c>
      <c r="K184" s="44" t="s">
        <v>250</v>
      </c>
      <c r="L184" s="112">
        <v>20358936</v>
      </c>
      <c r="M184" s="69"/>
      <c r="N184" s="21" t="s">
        <v>36</v>
      </c>
      <c r="O184" s="34" t="s">
        <v>476</v>
      </c>
      <c r="P184" s="113">
        <v>1125000</v>
      </c>
      <c r="Q184" s="113">
        <v>1125000</v>
      </c>
      <c r="R184" s="69">
        <v>0</v>
      </c>
      <c r="S184" s="69">
        <v>0</v>
      </c>
      <c r="T184" s="70">
        <v>1</v>
      </c>
      <c r="U184" s="19">
        <v>44014</v>
      </c>
      <c r="V184" s="25">
        <v>44043</v>
      </c>
      <c r="W184" s="85">
        <v>0</v>
      </c>
      <c r="X184" s="85">
        <v>0</v>
      </c>
      <c r="Y184" s="27"/>
      <c r="Z184" s="35"/>
      <c r="AA184" s="30">
        <v>262</v>
      </c>
      <c r="AB184" s="73">
        <v>43994</v>
      </c>
      <c r="AC184" s="113">
        <v>1125000</v>
      </c>
      <c r="AD184" s="30" t="s">
        <v>488</v>
      </c>
      <c r="AE184" s="62">
        <v>39569414</v>
      </c>
      <c r="AF184" s="44" t="s">
        <v>319</v>
      </c>
      <c r="AG184" s="221" t="s">
        <v>788</v>
      </c>
    </row>
    <row r="185" spans="1:33" ht="45" customHeight="1" x14ac:dyDescent="0.25">
      <c r="A185" s="252" t="s">
        <v>953</v>
      </c>
      <c r="B185" s="83"/>
      <c r="C185" s="80"/>
      <c r="D185" s="80"/>
      <c r="E185" s="80"/>
      <c r="F185" s="86">
        <v>14</v>
      </c>
      <c r="G185" s="86"/>
      <c r="H185" s="51" t="s">
        <v>518</v>
      </c>
      <c r="I185" s="19">
        <v>44014</v>
      </c>
      <c r="J185" s="18">
        <v>2</v>
      </c>
      <c r="K185" s="47" t="s">
        <v>252</v>
      </c>
      <c r="L185" s="77">
        <v>1070604747</v>
      </c>
      <c r="M185" s="27"/>
      <c r="N185" s="21" t="s">
        <v>21</v>
      </c>
      <c r="O185" s="35" t="s">
        <v>504</v>
      </c>
      <c r="P185" s="116">
        <v>1125000</v>
      </c>
      <c r="Q185" s="36">
        <f>+P185*T185</f>
        <v>6750000</v>
      </c>
      <c r="R185" s="69">
        <v>0</v>
      </c>
      <c r="S185" s="69">
        <v>0</v>
      </c>
      <c r="T185" s="70">
        <v>6</v>
      </c>
      <c r="U185" s="19">
        <v>44014</v>
      </c>
      <c r="V185" s="25">
        <v>44196</v>
      </c>
      <c r="W185" s="85">
        <v>0</v>
      </c>
      <c r="X185" s="85">
        <v>0</v>
      </c>
      <c r="Y185" s="27"/>
      <c r="Z185" s="35"/>
      <c r="AA185" s="114">
        <v>258</v>
      </c>
      <c r="AB185" s="73">
        <v>43994</v>
      </c>
      <c r="AC185" s="116">
        <v>1125000</v>
      </c>
      <c r="AD185" s="30" t="s">
        <v>486</v>
      </c>
      <c r="AE185" s="27">
        <v>45449496</v>
      </c>
      <c r="AF185" s="47" t="s">
        <v>319</v>
      </c>
      <c r="AG185" s="221" t="s">
        <v>789</v>
      </c>
    </row>
    <row r="186" spans="1:33" ht="45" customHeight="1" x14ac:dyDescent="0.25">
      <c r="B186" s="83"/>
      <c r="C186" s="80"/>
      <c r="D186" s="80"/>
      <c r="E186" s="80"/>
      <c r="F186" s="86">
        <v>14</v>
      </c>
      <c r="G186" s="110"/>
      <c r="H186" s="101" t="s">
        <v>519</v>
      </c>
      <c r="I186" s="19">
        <v>44014</v>
      </c>
      <c r="J186" s="18"/>
      <c r="K186" s="20" t="s">
        <v>300</v>
      </c>
      <c r="L186" s="32"/>
      <c r="M186" s="21">
        <v>901062680</v>
      </c>
      <c r="N186" s="21" t="s">
        <v>24</v>
      </c>
      <c r="O186" s="35" t="s">
        <v>480</v>
      </c>
      <c r="P186" s="116">
        <v>4500000</v>
      </c>
      <c r="Q186" s="36">
        <f>+P186*T186</f>
        <v>27000000</v>
      </c>
      <c r="R186" s="112">
        <v>0</v>
      </c>
      <c r="S186" s="112">
        <v>0</v>
      </c>
      <c r="T186" s="70">
        <v>6</v>
      </c>
      <c r="U186" s="19">
        <v>44014</v>
      </c>
      <c r="V186" s="25">
        <v>44196</v>
      </c>
      <c r="W186" s="85">
        <v>0</v>
      </c>
      <c r="X186" s="85">
        <v>0</v>
      </c>
      <c r="Y186" s="27"/>
      <c r="Z186" s="35"/>
      <c r="AA186" s="114">
        <v>256</v>
      </c>
      <c r="AB186" s="73">
        <v>43994</v>
      </c>
      <c r="AC186" s="116">
        <v>4500000</v>
      </c>
      <c r="AD186" s="30" t="s">
        <v>487</v>
      </c>
      <c r="AE186" s="27">
        <v>45449496</v>
      </c>
      <c r="AF186" s="47" t="s">
        <v>319</v>
      </c>
      <c r="AG186" s="221" t="s">
        <v>790</v>
      </c>
    </row>
    <row r="187" spans="1:33" s="99" customFormat="1" ht="45" customHeight="1" x14ac:dyDescent="0.25">
      <c r="B187" s="100"/>
      <c r="C187" s="93"/>
      <c r="D187" s="93"/>
      <c r="E187" s="93"/>
      <c r="F187" s="86">
        <v>14</v>
      </c>
      <c r="G187" s="86"/>
      <c r="H187" s="51" t="s">
        <v>520</v>
      </c>
      <c r="I187" s="19">
        <v>44014</v>
      </c>
      <c r="J187" s="18">
        <v>2</v>
      </c>
      <c r="K187" s="20" t="s">
        <v>208</v>
      </c>
      <c r="L187" s="32">
        <v>41752358</v>
      </c>
      <c r="M187" s="69"/>
      <c r="N187" s="21" t="s">
        <v>34</v>
      </c>
      <c r="O187" s="34" t="s">
        <v>160</v>
      </c>
      <c r="P187" s="113">
        <v>2700000</v>
      </c>
      <c r="Q187" s="46">
        <f>+P187*T187</f>
        <v>8100000</v>
      </c>
      <c r="R187" s="69">
        <v>0</v>
      </c>
      <c r="S187" s="69">
        <v>0</v>
      </c>
      <c r="T187" s="70">
        <v>3</v>
      </c>
      <c r="U187" s="19">
        <v>44014</v>
      </c>
      <c r="V187" s="25">
        <v>44104</v>
      </c>
      <c r="W187" s="85">
        <v>0</v>
      </c>
      <c r="X187" s="85">
        <v>0</v>
      </c>
      <c r="Y187" s="69"/>
      <c r="Z187" s="34"/>
      <c r="AA187" s="114">
        <v>265</v>
      </c>
      <c r="AB187" s="73">
        <v>43994</v>
      </c>
      <c r="AC187" s="113">
        <v>2700000</v>
      </c>
      <c r="AD187" s="30" t="s">
        <v>489</v>
      </c>
      <c r="AE187" s="21">
        <v>39566900</v>
      </c>
      <c r="AF187" s="44" t="s">
        <v>318</v>
      </c>
      <c r="AG187" s="221" t="s">
        <v>791</v>
      </c>
    </row>
    <row r="188" spans="1:33" s="99" customFormat="1" ht="45" customHeight="1" x14ac:dyDescent="0.25">
      <c r="A188" s="252" t="s">
        <v>953</v>
      </c>
      <c r="B188" s="35" t="s">
        <v>985</v>
      </c>
      <c r="C188" s="27">
        <v>3043393338</v>
      </c>
      <c r="D188" s="243" t="s">
        <v>986</v>
      </c>
      <c r="E188" s="79">
        <v>33199</v>
      </c>
      <c r="F188" s="86">
        <v>14</v>
      </c>
      <c r="G188" s="86"/>
      <c r="H188" s="51" t="s">
        <v>521</v>
      </c>
      <c r="I188" s="19">
        <v>44014</v>
      </c>
      <c r="J188" s="18">
        <v>2</v>
      </c>
      <c r="K188" s="39" t="s">
        <v>221</v>
      </c>
      <c r="L188" s="112">
        <v>1014216673</v>
      </c>
      <c r="M188" s="69"/>
      <c r="N188" s="21" t="s">
        <v>34</v>
      </c>
      <c r="O188" s="34" t="s">
        <v>337</v>
      </c>
      <c r="P188" s="113">
        <v>7000000</v>
      </c>
      <c r="Q188" s="46">
        <f>+P188*T188</f>
        <v>21000000</v>
      </c>
      <c r="R188" s="69">
        <v>0</v>
      </c>
      <c r="S188" s="69">
        <v>0</v>
      </c>
      <c r="T188" s="70">
        <v>3</v>
      </c>
      <c r="U188" s="19">
        <v>44014</v>
      </c>
      <c r="V188" s="25">
        <v>44104</v>
      </c>
      <c r="W188" s="85">
        <v>0</v>
      </c>
      <c r="X188" s="85">
        <v>0</v>
      </c>
      <c r="Y188" s="69"/>
      <c r="Z188" s="34"/>
      <c r="AA188" s="114">
        <v>264</v>
      </c>
      <c r="AB188" s="73">
        <v>43994</v>
      </c>
      <c r="AC188" s="113">
        <v>7000000</v>
      </c>
      <c r="AD188" s="30" t="s">
        <v>489</v>
      </c>
      <c r="AE188" s="69">
        <v>45449496</v>
      </c>
      <c r="AF188" s="44" t="s">
        <v>319</v>
      </c>
      <c r="AG188" s="221" t="s">
        <v>792</v>
      </c>
    </row>
    <row r="189" spans="1:33" s="99" customFormat="1" ht="65.25" customHeight="1" x14ac:dyDescent="0.25">
      <c r="B189" s="100"/>
      <c r="C189" s="93"/>
      <c r="D189" s="93"/>
      <c r="E189" s="93"/>
      <c r="F189" s="86">
        <v>14</v>
      </c>
      <c r="G189" s="86"/>
      <c r="H189" s="51" t="s">
        <v>522</v>
      </c>
      <c r="I189" s="19">
        <v>44014</v>
      </c>
      <c r="J189" s="18"/>
      <c r="K189" s="39" t="s">
        <v>226</v>
      </c>
      <c r="L189" s="112">
        <v>1071986177</v>
      </c>
      <c r="M189" s="69"/>
      <c r="N189" s="21" t="s">
        <v>32</v>
      </c>
      <c r="O189" s="34" t="s">
        <v>168</v>
      </c>
      <c r="P189" s="113">
        <v>4750000</v>
      </c>
      <c r="Q189" s="113">
        <v>15250000</v>
      </c>
      <c r="R189" s="69">
        <v>0</v>
      </c>
      <c r="S189" s="69">
        <v>0</v>
      </c>
      <c r="T189" s="70">
        <v>3</v>
      </c>
      <c r="U189" s="19">
        <v>44014</v>
      </c>
      <c r="V189" s="25">
        <v>44104</v>
      </c>
      <c r="W189" s="85">
        <v>0</v>
      </c>
      <c r="X189" s="85">
        <v>0</v>
      </c>
      <c r="Y189" s="27"/>
      <c r="Z189" s="35"/>
      <c r="AA189" s="120" t="s">
        <v>533</v>
      </c>
      <c r="AB189" s="121" t="s">
        <v>534</v>
      </c>
      <c r="AC189" s="113">
        <v>3250000</v>
      </c>
      <c r="AD189" s="30" t="s">
        <v>489</v>
      </c>
      <c r="AE189" s="69">
        <v>45449496</v>
      </c>
      <c r="AF189" s="44" t="s">
        <v>319</v>
      </c>
      <c r="AG189" s="221" t="s">
        <v>793</v>
      </c>
    </row>
    <row r="190" spans="1:33" s="238" customFormat="1" ht="45" customHeight="1" x14ac:dyDescent="0.25">
      <c r="B190" s="228"/>
      <c r="C190" s="226"/>
      <c r="D190" s="226"/>
      <c r="E190" s="226"/>
      <c r="F190" s="235">
        <v>14</v>
      </c>
      <c r="G190" s="235"/>
      <c r="H190" s="222" t="s">
        <v>523</v>
      </c>
      <c r="I190" s="223">
        <v>44014</v>
      </c>
      <c r="J190" s="18"/>
      <c r="K190" s="224" t="s">
        <v>227</v>
      </c>
      <c r="L190" s="225"/>
      <c r="M190" s="226"/>
      <c r="N190" s="227"/>
      <c r="O190" s="228" t="s">
        <v>227</v>
      </c>
      <c r="P190" s="229"/>
      <c r="Q190" s="230"/>
      <c r="R190" s="226"/>
      <c r="S190" s="226"/>
      <c r="T190" s="231"/>
      <c r="U190" s="223"/>
      <c r="V190" s="232"/>
      <c r="W190" s="226"/>
      <c r="X190" s="226"/>
      <c r="Y190" s="226"/>
      <c r="Z190" s="228"/>
      <c r="AA190" s="233"/>
      <c r="AB190" s="234"/>
      <c r="AC190" s="229"/>
      <c r="AD190" s="235"/>
      <c r="AE190" s="226"/>
      <c r="AF190" s="236"/>
      <c r="AG190" s="237"/>
    </row>
    <row r="191" spans="1:33" s="99" customFormat="1" ht="45" customHeight="1" x14ac:dyDescent="0.25">
      <c r="A191" s="252" t="s">
        <v>953</v>
      </c>
      <c r="B191" s="35" t="s">
        <v>972</v>
      </c>
      <c r="C191" s="27">
        <v>3106888654</v>
      </c>
      <c r="D191" s="243" t="s">
        <v>971</v>
      </c>
      <c r="E191" s="79">
        <v>24117</v>
      </c>
      <c r="F191" s="86">
        <v>14</v>
      </c>
      <c r="G191" s="86"/>
      <c r="H191" s="51" t="s">
        <v>524</v>
      </c>
      <c r="I191" s="19">
        <v>44014</v>
      </c>
      <c r="J191" s="18">
        <v>1</v>
      </c>
      <c r="K191" s="44" t="s">
        <v>217</v>
      </c>
      <c r="L191" s="112">
        <v>79371892</v>
      </c>
      <c r="M191" s="69"/>
      <c r="N191" s="21" t="s">
        <v>21</v>
      </c>
      <c r="O191" s="34" t="s">
        <v>477</v>
      </c>
      <c r="P191" s="113">
        <v>1371000</v>
      </c>
      <c r="Q191" s="46">
        <f>+P191*T191</f>
        <v>4113000</v>
      </c>
      <c r="R191" s="112">
        <v>0</v>
      </c>
      <c r="S191" s="112">
        <v>0</v>
      </c>
      <c r="T191" s="70">
        <v>3</v>
      </c>
      <c r="U191" s="19">
        <v>44014</v>
      </c>
      <c r="V191" s="25">
        <v>44104</v>
      </c>
      <c r="W191" s="85">
        <v>0</v>
      </c>
      <c r="X191" s="85">
        <v>0</v>
      </c>
      <c r="Y191" s="69"/>
      <c r="Z191" s="34"/>
      <c r="AA191" s="114">
        <v>266</v>
      </c>
      <c r="AB191" s="73">
        <v>43994</v>
      </c>
      <c r="AC191" s="113">
        <v>1371000</v>
      </c>
      <c r="AD191" s="30" t="s">
        <v>489</v>
      </c>
      <c r="AE191" s="21">
        <v>43362688</v>
      </c>
      <c r="AF191" s="44" t="s">
        <v>311</v>
      </c>
      <c r="AG191" s="221" t="s">
        <v>794</v>
      </c>
    </row>
    <row r="192" spans="1:33" s="99" customFormat="1" ht="45" customHeight="1" x14ac:dyDescent="0.25">
      <c r="A192" s="252" t="s">
        <v>953</v>
      </c>
      <c r="B192" s="35" t="s">
        <v>966</v>
      </c>
      <c r="C192" s="27">
        <v>3114906077</v>
      </c>
      <c r="D192" s="243" t="s">
        <v>967</v>
      </c>
      <c r="E192" s="79">
        <v>22299</v>
      </c>
      <c r="F192" s="86">
        <v>14</v>
      </c>
      <c r="G192" s="86"/>
      <c r="H192" s="51" t="s">
        <v>525</v>
      </c>
      <c r="I192" s="19">
        <v>44014</v>
      </c>
      <c r="J192" s="18">
        <v>2</v>
      </c>
      <c r="K192" s="44" t="s">
        <v>220</v>
      </c>
      <c r="L192" s="112">
        <v>39553091</v>
      </c>
      <c r="M192" s="69"/>
      <c r="N192" s="21" t="s">
        <v>32</v>
      </c>
      <c r="O192" s="34" t="s">
        <v>477</v>
      </c>
      <c r="P192" s="113">
        <v>1371000</v>
      </c>
      <c r="Q192" s="46">
        <f>+P192*T192</f>
        <v>4113000</v>
      </c>
      <c r="R192" s="112">
        <v>0</v>
      </c>
      <c r="S192" s="112">
        <v>0</v>
      </c>
      <c r="T192" s="70">
        <v>3</v>
      </c>
      <c r="U192" s="19">
        <v>44014</v>
      </c>
      <c r="V192" s="25">
        <v>44104</v>
      </c>
      <c r="W192" s="85">
        <v>0</v>
      </c>
      <c r="X192" s="85">
        <v>0</v>
      </c>
      <c r="Y192" s="69"/>
      <c r="Z192" s="34"/>
      <c r="AA192" s="114">
        <v>266</v>
      </c>
      <c r="AB192" s="73">
        <v>43994</v>
      </c>
      <c r="AC192" s="113">
        <v>1371000</v>
      </c>
      <c r="AD192" s="30" t="s">
        <v>489</v>
      </c>
      <c r="AE192" s="21">
        <v>43362688</v>
      </c>
      <c r="AF192" s="44" t="s">
        <v>311</v>
      </c>
      <c r="AG192" s="221" t="s">
        <v>795</v>
      </c>
    </row>
    <row r="193" spans="1:34" s="99" customFormat="1" ht="45" customHeight="1" x14ac:dyDescent="0.25">
      <c r="B193" s="100"/>
      <c r="C193" s="93"/>
      <c r="D193" s="93"/>
      <c r="E193" s="93"/>
      <c r="F193" s="86">
        <v>14</v>
      </c>
      <c r="G193" s="86"/>
      <c r="H193" s="51" t="s">
        <v>526</v>
      </c>
      <c r="I193" s="19">
        <v>44014</v>
      </c>
      <c r="J193" s="18">
        <v>2</v>
      </c>
      <c r="K193" s="20" t="s">
        <v>246</v>
      </c>
      <c r="L193" s="32">
        <v>43156698</v>
      </c>
      <c r="M193" s="69"/>
      <c r="N193" s="21" t="s">
        <v>34</v>
      </c>
      <c r="O193" s="34" t="s">
        <v>483</v>
      </c>
      <c r="P193" s="113">
        <v>3500000</v>
      </c>
      <c r="Q193" s="46">
        <f>+P193*T193</f>
        <v>10500000</v>
      </c>
      <c r="R193" s="69">
        <v>0</v>
      </c>
      <c r="S193" s="69">
        <v>0</v>
      </c>
      <c r="T193" s="70">
        <v>3</v>
      </c>
      <c r="U193" s="19">
        <v>44014</v>
      </c>
      <c r="V193" s="25">
        <v>44104</v>
      </c>
      <c r="W193" s="85">
        <v>0</v>
      </c>
      <c r="X193" s="85">
        <v>0</v>
      </c>
      <c r="Y193" s="69"/>
      <c r="Z193" s="34"/>
      <c r="AA193" s="114">
        <v>254</v>
      </c>
      <c r="AB193" s="73">
        <v>43994</v>
      </c>
      <c r="AC193" s="113">
        <v>3500000</v>
      </c>
      <c r="AD193" s="30" t="s">
        <v>487</v>
      </c>
      <c r="AE193" s="21">
        <v>13459159</v>
      </c>
      <c r="AF193" s="44" t="s">
        <v>37</v>
      </c>
      <c r="AG193" s="221" t="s">
        <v>796</v>
      </c>
    </row>
    <row r="194" spans="1:34" s="31" customFormat="1" ht="45" customHeight="1" x14ac:dyDescent="0.25">
      <c r="A194" s="252" t="s">
        <v>953</v>
      </c>
      <c r="B194" s="35" t="s">
        <v>974</v>
      </c>
      <c r="C194" s="27">
        <v>3213939069</v>
      </c>
      <c r="D194" s="243" t="s">
        <v>973</v>
      </c>
      <c r="E194" s="79">
        <v>34280</v>
      </c>
      <c r="F194" s="17">
        <v>15</v>
      </c>
      <c r="G194" s="257"/>
      <c r="H194" s="101">
        <v>300944189</v>
      </c>
      <c r="I194" s="19">
        <v>44015</v>
      </c>
      <c r="J194" s="18">
        <v>1</v>
      </c>
      <c r="K194" s="20" t="s">
        <v>527</v>
      </c>
      <c r="L194" s="32">
        <v>1033759152</v>
      </c>
      <c r="M194" s="27"/>
      <c r="N194" s="21" t="s">
        <v>18</v>
      </c>
      <c r="O194" s="35" t="s">
        <v>530</v>
      </c>
      <c r="P194" s="116">
        <v>1317000</v>
      </c>
      <c r="Q194" s="116">
        <v>1317000</v>
      </c>
      <c r="R194" s="69">
        <v>0</v>
      </c>
      <c r="S194" s="69">
        <v>0</v>
      </c>
      <c r="T194" s="70">
        <v>1</v>
      </c>
      <c r="U194" s="19">
        <v>44015</v>
      </c>
      <c r="V194" s="25">
        <v>44043</v>
      </c>
      <c r="W194" s="85">
        <v>0</v>
      </c>
      <c r="X194" s="85">
        <v>0</v>
      </c>
      <c r="Y194" s="27"/>
      <c r="Z194" s="35"/>
      <c r="AA194" s="114">
        <v>261</v>
      </c>
      <c r="AB194" s="73">
        <v>43994</v>
      </c>
      <c r="AC194" s="116">
        <v>1317000</v>
      </c>
      <c r="AD194" s="30" t="s">
        <v>488</v>
      </c>
      <c r="AE194" s="62">
        <v>39569414</v>
      </c>
      <c r="AF194" s="47" t="s">
        <v>310</v>
      </c>
      <c r="AG194" s="221" t="s">
        <v>797</v>
      </c>
    </row>
    <row r="195" spans="1:34" s="31" customFormat="1" ht="45" customHeight="1" x14ac:dyDescent="0.25">
      <c r="A195" s="252" t="s">
        <v>953</v>
      </c>
      <c r="B195" s="244" t="s">
        <v>982</v>
      </c>
      <c r="C195" s="245">
        <v>3175067825</v>
      </c>
      <c r="D195" s="254" t="s">
        <v>981</v>
      </c>
      <c r="E195" s="246">
        <v>35206</v>
      </c>
      <c r="F195" s="17">
        <v>15</v>
      </c>
      <c r="G195" s="257"/>
      <c r="H195" s="101">
        <v>300944190</v>
      </c>
      <c r="I195" s="19">
        <v>44015</v>
      </c>
      <c r="J195" s="18">
        <v>1</v>
      </c>
      <c r="K195" s="20" t="s">
        <v>528</v>
      </c>
      <c r="L195" s="32">
        <v>10071987943</v>
      </c>
      <c r="M195" s="27"/>
      <c r="N195" s="17">
        <v>5</v>
      </c>
      <c r="O195" s="35" t="s">
        <v>530</v>
      </c>
      <c r="P195" s="116">
        <v>1317000</v>
      </c>
      <c r="Q195" s="116">
        <v>1317000</v>
      </c>
      <c r="R195" s="69">
        <v>0</v>
      </c>
      <c r="S195" s="69">
        <v>0</v>
      </c>
      <c r="T195" s="70">
        <v>1</v>
      </c>
      <c r="U195" s="19">
        <v>44015</v>
      </c>
      <c r="V195" s="25">
        <v>44043</v>
      </c>
      <c r="W195" s="85">
        <v>0</v>
      </c>
      <c r="X195" s="85">
        <v>0</v>
      </c>
      <c r="Y195" s="27"/>
      <c r="Z195" s="35"/>
      <c r="AA195" s="114">
        <v>261</v>
      </c>
      <c r="AB195" s="73">
        <v>43994</v>
      </c>
      <c r="AC195" s="116">
        <v>1317000</v>
      </c>
      <c r="AD195" s="30" t="s">
        <v>488</v>
      </c>
      <c r="AE195" s="62">
        <v>39569414</v>
      </c>
      <c r="AF195" s="47" t="s">
        <v>310</v>
      </c>
      <c r="AG195" s="221" t="s">
        <v>798</v>
      </c>
    </row>
    <row r="196" spans="1:34" s="31" customFormat="1" ht="45" customHeight="1" x14ac:dyDescent="0.25">
      <c r="B196" s="35"/>
      <c r="C196" s="27"/>
      <c r="D196" s="27"/>
      <c r="E196" s="27"/>
      <c r="F196" s="17">
        <v>15</v>
      </c>
      <c r="G196" s="257"/>
      <c r="H196" s="101">
        <v>300944191</v>
      </c>
      <c r="I196" s="19">
        <v>44015</v>
      </c>
      <c r="J196" s="18">
        <v>1</v>
      </c>
      <c r="K196" s="20" t="s">
        <v>529</v>
      </c>
      <c r="L196" s="32">
        <v>11222990</v>
      </c>
      <c r="M196" s="27"/>
      <c r="N196" s="21" t="s">
        <v>21</v>
      </c>
      <c r="O196" s="35" t="s">
        <v>531</v>
      </c>
      <c r="P196" s="116">
        <v>1866667</v>
      </c>
      <c r="Q196" s="116">
        <v>1866667</v>
      </c>
      <c r="R196" s="69">
        <v>0</v>
      </c>
      <c r="S196" s="69">
        <v>0</v>
      </c>
      <c r="T196" s="70" t="s">
        <v>532</v>
      </c>
      <c r="U196" s="19">
        <v>44015</v>
      </c>
      <c r="V196" s="25">
        <v>44043</v>
      </c>
      <c r="W196" s="85">
        <v>0</v>
      </c>
      <c r="X196" s="85">
        <v>0</v>
      </c>
      <c r="Y196" s="27"/>
      <c r="Z196" s="35"/>
      <c r="AA196" s="114">
        <v>286</v>
      </c>
      <c r="AB196" s="73">
        <v>44005</v>
      </c>
      <c r="AC196" s="116">
        <v>2000000</v>
      </c>
      <c r="AD196" s="30" t="s">
        <v>486</v>
      </c>
      <c r="AE196" s="54">
        <v>11222137</v>
      </c>
      <c r="AF196" s="47" t="s">
        <v>309</v>
      </c>
      <c r="AG196" s="221" t="s">
        <v>799</v>
      </c>
    </row>
    <row r="197" spans="1:34" s="31" customFormat="1" ht="45" customHeight="1" x14ac:dyDescent="0.25">
      <c r="B197" s="35"/>
      <c r="C197" s="27"/>
      <c r="D197" s="27"/>
      <c r="E197" s="27"/>
      <c r="F197" s="17">
        <v>15</v>
      </c>
      <c r="G197" s="257"/>
      <c r="H197" s="101">
        <v>300944192</v>
      </c>
      <c r="I197" s="19">
        <v>44015</v>
      </c>
      <c r="J197" s="18"/>
      <c r="K197" s="20" t="s">
        <v>535</v>
      </c>
      <c r="L197" s="32">
        <v>900489939</v>
      </c>
      <c r="M197" s="27"/>
      <c r="N197" s="17">
        <v>4</v>
      </c>
      <c r="O197" s="35" t="s">
        <v>536</v>
      </c>
      <c r="P197" s="116">
        <v>17460315</v>
      </c>
      <c r="Q197" s="116">
        <v>17460315</v>
      </c>
      <c r="R197" s="69">
        <v>0</v>
      </c>
      <c r="S197" s="69">
        <v>0</v>
      </c>
      <c r="T197" s="122">
        <f>+V197-U197</f>
        <v>23</v>
      </c>
      <c r="U197" s="19">
        <v>44019</v>
      </c>
      <c r="V197" s="25">
        <v>44042</v>
      </c>
      <c r="W197" s="85">
        <v>0</v>
      </c>
      <c r="X197" s="85">
        <v>0</v>
      </c>
      <c r="Y197" s="27"/>
      <c r="Z197" s="35"/>
      <c r="AA197" s="114">
        <v>298</v>
      </c>
      <c r="AB197" s="73">
        <v>44014</v>
      </c>
      <c r="AC197" s="116">
        <v>17460315</v>
      </c>
      <c r="AD197" s="30" t="s">
        <v>486</v>
      </c>
      <c r="AE197" s="69">
        <v>45449496</v>
      </c>
      <c r="AF197" s="47" t="s">
        <v>319</v>
      </c>
      <c r="AG197" s="221" t="s">
        <v>800</v>
      </c>
      <c r="AH197" s="123"/>
    </row>
    <row r="198" spans="1:34" s="31" customFormat="1" ht="45" customHeight="1" x14ac:dyDescent="0.25">
      <c r="B198" s="35"/>
      <c r="C198" s="27"/>
      <c r="D198" s="27"/>
      <c r="E198" s="27"/>
      <c r="F198" s="17">
        <v>15</v>
      </c>
      <c r="G198" s="17"/>
      <c r="H198" s="51">
        <v>300944193</v>
      </c>
      <c r="I198" s="19">
        <v>44015</v>
      </c>
      <c r="J198" s="18">
        <v>2</v>
      </c>
      <c r="K198" s="20" t="s">
        <v>537</v>
      </c>
      <c r="L198" s="32">
        <v>1069736735</v>
      </c>
      <c r="M198" s="27"/>
      <c r="N198" s="17">
        <v>6</v>
      </c>
      <c r="O198" s="35" t="s">
        <v>538</v>
      </c>
      <c r="P198" s="116">
        <v>2000000</v>
      </c>
      <c r="Q198" s="116">
        <v>6000000</v>
      </c>
      <c r="R198" s="69">
        <v>0</v>
      </c>
      <c r="S198" s="69">
        <v>0</v>
      </c>
      <c r="T198" s="122">
        <f>+V198-U198</f>
        <v>89</v>
      </c>
      <c r="U198" s="19">
        <v>44015</v>
      </c>
      <c r="V198" s="25">
        <v>44104</v>
      </c>
      <c r="W198" s="85">
        <v>0</v>
      </c>
      <c r="X198" s="85">
        <v>0</v>
      </c>
      <c r="Y198" s="27"/>
      <c r="Z198" s="35"/>
      <c r="AA198" s="114">
        <v>255</v>
      </c>
      <c r="AB198" s="73">
        <v>43994</v>
      </c>
      <c r="AC198" s="116">
        <v>2000000</v>
      </c>
      <c r="AD198" s="30" t="s">
        <v>486</v>
      </c>
      <c r="AE198" s="21">
        <v>52963151</v>
      </c>
      <c r="AF198" s="20" t="s">
        <v>546</v>
      </c>
      <c r="AG198" s="221" t="s">
        <v>801</v>
      </c>
    </row>
    <row r="199" spans="1:34" s="31" customFormat="1" ht="45" customHeight="1" x14ac:dyDescent="0.25">
      <c r="B199" s="35"/>
      <c r="C199" s="27"/>
      <c r="D199" s="27"/>
      <c r="E199" s="27"/>
      <c r="F199" s="17">
        <v>15</v>
      </c>
      <c r="G199" s="257"/>
      <c r="H199" s="101">
        <v>300944194</v>
      </c>
      <c r="I199" s="19">
        <v>44020</v>
      </c>
      <c r="J199" s="18">
        <v>1</v>
      </c>
      <c r="K199" s="126" t="s">
        <v>539</v>
      </c>
      <c r="L199" s="124">
        <v>80064473</v>
      </c>
      <c r="M199" s="27"/>
      <c r="N199" s="17">
        <v>6</v>
      </c>
      <c r="O199" s="35" t="s">
        <v>542</v>
      </c>
      <c r="P199" s="116">
        <v>4300000</v>
      </c>
      <c r="Q199" s="116">
        <v>25800000</v>
      </c>
      <c r="R199" s="69">
        <v>0</v>
      </c>
      <c r="S199" s="69">
        <v>0</v>
      </c>
      <c r="T199" s="122">
        <f>+V199-U199</f>
        <v>176</v>
      </c>
      <c r="U199" s="19">
        <v>44020</v>
      </c>
      <c r="V199" s="25">
        <v>44196</v>
      </c>
      <c r="W199" s="85">
        <v>0</v>
      </c>
      <c r="X199" s="85">
        <v>0</v>
      </c>
      <c r="Y199" s="27"/>
      <c r="Z199" s="35"/>
      <c r="AA199" s="114">
        <v>290</v>
      </c>
      <c r="AB199" s="73">
        <v>44008</v>
      </c>
      <c r="AC199" s="116">
        <v>4300000</v>
      </c>
      <c r="AD199" s="30"/>
      <c r="AE199" s="69">
        <v>45449496</v>
      </c>
      <c r="AF199" s="20" t="s">
        <v>319</v>
      </c>
      <c r="AG199" s="221" t="s">
        <v>802</v>
      </c>
      <c r="AH199" s="123"/>
    </row>
    <row r="200" spans="1:34" s="31" customFormat="1" ht="45" customHeight="1" x14ac:dyDescent="0.25">
      <c r="A200" s="252" t="s">
        <v>953</v>
      </c>
      <c r="B200" s="35" t="s">
        <v>909</v>
      </c>
      <c r="C200" s="27">
        <v>7959870</v>
      </c>
      <c r="D200" s="243" t="s">
        <v>910</v>
      </c>
      <c r="E200" s="79">
        <v>30138</v>
      </c>
      <c r="F200" s="17">
        <v>15</v>
      </c>
      <c r="G200" s="17"/>
      <c r="H200" s="51">
        <v>300944195</v>
      </c>
      <c r="I200" s="19">
        <v>44020</v>
      </c>
      <c r="J200" s="18">
        <v>2</v>
      </c>
      <c r="K200" s="126" t="s">
        <v>241</v>
      </c>
      <c r="L200" s="124">
        <v>52912592</v>
      </c>
      <c r="M200" s="27"/>
      <c r="N200" s="21" t="s">
        <v>21</v>
      </c>
      <c r="O200" s="35" t="s">
        <v>542</v>
      </c>
      <c r="P200" s="116">
        <v>4300000</v>
      </c>
      <c r="Q200" s="116">
        <v>25800000</v>
      </c>
      <c r="R200" s="69">
        <v>0</v>
      </c>
      <c r="S200" s="69">
        <v>0</v>
      </c>
      <c r="T200" s="70">
        <v>176</v>
      </c>
      <c r="U200" s="19">
        <v>44020</v>
      </c>
      <c r="V200" s="25">
        <v>44196</v>
      </c>
      <c r="W200" s="85">
        <v>0</v>
      </c>
      <c r="X200" s="85">
        <v>0</v>
      </c>
      <c r="Y200" s="27"/>
      <c r="Z200" s="35"/>
      <c r="AA200" s="114">
        <v>290</v>
      </c>
      <c r="AB200" s="73">
        <v>44008</v>
      </c>
      <c r="AC200" s="116">
        <v>4300000</v>
      </c>
      <c r="AD200" s="30"/>
      <c r="AE200" s="69">
        <v>45449496</v>
      </c>
      <c r="AF200" s="20" t="s">
        <v>319</v>
      </c>
      <c r="AG200" s="221" t="s">
        <v>803</v>
      </c>
      <c r="AH200" s="123"/>
    </row>
    <row r="201" spans="1:34" s="31" customFormat="1" ht="45" customHeight="1" x14ac:dyDescent="0.25">
      <c r="A201" s="252" t="s">
        <v>953</v>
      </c>
      <c r="B201" s="35" t="s">
        <v>914</v>
      </c>
      <c r="C201" s="27">
        <v>9068161</v>
      </c>
      <c r="D201" s="243" t="s">
        <v>911</v>
      </c>
      <c r="E201" s="79">
        <v>29841</v>
      </c>
      <c r="F201" s="17">
        <v>15</v>
      </c>
      <c r="G201" s="257"/>
      <c r="H201" s="101">
        <v>300944196</v>
      </c>
      <c r="I201" s="19">
        <v>44020</v>
      </c>
      <c r="J201" s="18">
        <v>2</v>
      </c>
      <c r="K201" s="126" t="s">
        <v>242</v>
      </c>
      <c r="L201" s="124">
        <v>52873683</v>
      </c>
      <c r="M201" s="27"/>
      <c r="N201" s="17">
        <v>5</v>
      </c>
      <c r="O201" s="35" t="s">
        <v>542</v>
      </c>
      <c r="P201" s="116">
        <v>4300000</v>
      </c>
      <c r="Q201" s="116">
        <v>25800000</v>
      </c>
      <c r="R201" s="69">
        <v>0</v>
      </c>
      <c r="S201" s="69">
        <v>0</v>
      </c>
      <c r="T201" s="70">
        <f t="shared" ref="T201:T207" si="2">+V201-U201</f>
        <v>175</v>
      </c>
      <c r="U201" s="19">
        <v>44021</v>
      </c>
      <c r="V201" s="25">
        <v>44196</v>
      </c>
      <c r="W201" s="85">
        <v>0</v>
      </c>
      <c r="X201" s="85">
        <v>0</v>
      </c>
      <c r="Y201" s="27"/>
      <c r="Z201" s="35"/>
      <c r="AA201" s="114">
        <v>290</v>
      </c>
      <c r="AB201" s="73">
        <v>44008</v>
      </c>
      <c r="AC201" s="116">
        <v>4300000</v>
      </c>
      <c r="AD201" s="30"/>
      <c r="AE201" s="69">
        <v>45449496</v>
      </c>
      <c r="AF201" s="20" t="s">
        <v>319</v>
      </c>
      <c r="AG201" s="221" t="s">
        <v>804</v>
      </c>
      <c r="AH201" s="123"/>
    </row>
    <row r="202" spans="1:34" s="31" customFormat="1" ht="45" customHeight="1" x14ac:dyDescent="0.25">
      <c r="A202" s="252" t="s">
        <v>953</v>
      </c>
      <c r="B202" s="35" t="s">
        <v>913</v>
      </c>
      <c r="C202" s="27">
        <v>3507273065</v>
      </c>
      <c r="D202" s="243" t="s">
        <v>912</v>
      </c>
      <c r="E202" s="79">
        <v>30047</v>
      </c>
      <c r="F202" s="17">
        <v>15</v>
      </c>
      <c r="G202" s="17"/>
      <c r="H202" s="51">
        <v>300944197</v>
      </c>
      <c r="I202" s="19">
        <v>44020</v>
      </c>
      <c r="J202" s="18">
        <v>2</v>
      </c>
      <c r="K202" s="126" t="s">
        <v>243</v>
      </c>
      <c r="L202" s="124">
        <v>52858411</v>
      </c>
      <c r="M202" s="27"/>
      <c r="N202" s="17">
        <v>6</v>
      </c>
      <c r="O202" s="35" t="s">
        <v>177</v>
      </c>
      <c r="P202" s="116">
        <v>4300000</v>
      </c>
      <c r="Q202" s="116">
        <v>25800000</v>
      </c>
      <c r="R202" s="69">
        <v>0</v>
      </c>
      <c r="S202" s="69">
        <v>0</v>
      </c>
      <c r="T202" s="70">
        <f t="shared" si="2"/>
        <v>175</v>
      </c>
      <c r="U202" s="19">
        <v>44021</v>
      </c>
      <c r="V202" s="25">
        <v>44196</v>
      </c>
      <c r="W202" s="85">
        <v>0</v>
      </c>
      <c r="X202" s="85">
        <v>0</v>
      </c>
      <c r="Y202" s="27"/>
      <c r="Z202" s="35"/>
      <c r="AA202" s="114">
        <v>291</v>
      </c>
      <c r="AB202" s="73">
        <v>44008</v>
      </c>
      <c r="AC202" s="116">
        <v>4300000</v>
      </c>
      <c r="AD202" s="30" t="s">
        <v>489</v>
      </c>
      <c r="AE202" s="69">
        <v>45449496</v>
      </c>
      <c r="AF202" s="20" t="s">
        <v>319</v>
      </c>
      <c r="AG202" s="221" t="s">
        <v>805</v>
      </c>
      <c r="AH202" s="123"/>
    </row>
    <row r="203" spans="1:34" s="31" customFormat="1" ht="45" customHeight="1" x14ac:dyDescent="0.25">
      <c r="A203" s="252" t="s">
        <v>953</v>
      </c>
      <c r="B203" s="35" t="s">
        <v>919</v>
      </c>
      <c r="C203" s="27">
        <v>8210229</v>
      </c>
      <c r="D203" s="243" t="s">
        <v>915</v>
      </c>
      <c r="E203" s="79">
        <v>29573</v>
      </c>
      <c r="F203" s="17">
        <v>15</v>
      </c>
      <c r="G203" s="257"/>
      <c r="H203" s="101">
        <v>300944198</v>
      </c>
      <c r="I203" s="19">
        <v>44020</v>
      </c>
      <c r="J203" s="18">
        <v>2</v>
      </c>
      <c r="K203" s="126" t="s">
        <v>240</v>
      </c>
      <c r="L203" s="124">
        <v>52854949</v>
      </c>
      <c r="M203" s="27"/>
      <c r="N203" s="17">
        <v>8</v>
      </c>
      <c r="O203" s="35" t="s">
        <v>542</v>
      </c>
      <c r="P203" s="116">
        <v>4300000</v>
      </c>
      <c r="Q203" s="116">
        <v>25800000</v>
      </c>
      <c r="R203" s="69">
        <v>0</v>
      </c>
      <c r="S203" s="69">
        <v>0</v>
      </c>
      <c r="T203" s="70">
        <f t="shared" si="2"/>
        <v>176</v>
      </c>
      <c r="U203" s="19">
        <v>44020</v>
      </c>
      <c r="V203" s="25">
        <v>44196</v>
      </c>
      <c r="W203" s="85">
        <v>0</v>
      </c>
      <c r="X203" s="85">
        <v>0</v>
      </c>
      <c r="Y203" s="27"/>
      <c r="Z203" s="35"/>
      <c r="AA203" s="114">
        <v>290</v>
      </c>
      <c r="AB203" s="73">
        <v>44008</v>
      </c>
      <c r="AC203" s="116">
        <v>4300000</v>
      </c>
      <c r="AD203" s="30"/>
      <c r="AE203" s="69">
        <v>45449496</v>
      </c>
      <c r="AF203" s="20" t="s">
        <v>319</v>
      </c>
      <c r="AG203" s="221" t="s">
        <v>806</v>
      </c>
      <c r="AH203" s="123"/>
    </row>
    <row r="204" spans="1:34" s="31" customFormat="1" ht="45" customHeight="1" x14ac:dyDescent="0.25">
      <c r="A204" s="252" t="s">
        <v>953</v>
      </c>
      <c r="B204" s="35" t="s">
        <v>918</v>
      </c>
      <c r="C204" s="27">
        <v>3107357697</v>
      </c>
      <c r="D204" s="243" t="s">
        <v>916</v>
      </c>
      <c r="E204" s="79">
        <v>30759</v>
      </c>
      <c r="F204" s="17">
        <v>15</v>
      </c>
      <c r="G204" s="17"/>
      <c r="H204" s="51">
        <v>300944199</v>
      </c>
      <c r="I204" s="19">
        <v>44020</v>
      </c>
      <c r="J204" s="18">
        <v>2</v>
      </c>
      <c r="K204" s="126" t="s">
        <v>244</v>
      </c>
      <c r="L204" s="124">
        <v>39582697</v>
      </c>
      <c r="M204" s="27"/>
      <c r="N204" s="21" t="s">
        <v>21</v>
      </c>
      <c r="O204" s="35" t="s">
        <v>542</v>
      </c>
      <c r="P204" s="116">
        <v>4300000</v>
      </c>
      <c r="Q204" s="116">
        <v>25800000</v>
      </c>
      <c r="R204" s="69">
        <v>0</v>
      </c>
      <c r="S204" s="69">
        <v>0</v>
      </c>
      <c r="T204" s="122">
        <f t="shared" si="2"/>
        <v>175</v>
      </c>
      <c r="U204" s="19">
        <v>44021</v>
      </c>
      <c r="V204" s="25">
        <v>44196</v>
      </c>
      <c r="W204" s="85">
        <v>0</v>
      </c>
      <c r="X204" s="85">
        <v>0</v>
      </c>
      <c r="Y204" s="27"/>
      <c r="Z204" s="35"/>
      <c r="AA204" s="114">
        <v>290</v>
      </c>
      <c r="AB204" s="73">
        <v>44008</v>
      </c>
      <c r="AC204" s="116">
        <v>4300000</v>
      </c>
      <c r="AD204" s="30"/>
      <c r="AE204" s="69">
        <v>45449496</v>
      </c>
      <c r="AF204" s="20" t="s">
        <v>319</v>
      </c>
      <c r="AG204" s="221" t="s">
        <v>807</v>
      </c>
      <c r="AH204" s="123"/>
    </row>
    <row r="205" spans="1:34" s="31" customFormat="1" ht="45" customHeight="1" x14ac:dyDescent="0.25">
      <c r="A205" s="252" t="s">
        <v>953</v>
      </c>
      <c r="B205" s="35" t="s">
        <v>917</v>
      </c>
      <c r="C205" s="27">
        <v>8114504</v>
      </c>
      <c r="D205" s="243" t="s">
        <v>920</v>
      </c>
      <c r="E205" s="79">
        <v>21399</v>
      </c>
      <c r="F205" s="17">
        <v>15</v>
      </c>
      <c r="G205" s="257"/>
      <c r="H205" s="101">
        <v>300944200</v>
      </c>
      <c r="I205" s="19">
        <v>44020</v>
      </c>
      <c r="J205" s="18">
        <v>2</v>
      </c>
      <c r="K205" s="126" t="s">
        <v>540</v>
      </c>
      <c r="L205" s="124">
        <v>39520713</v>
      </c>
      <c r="M205" s="27"/>
      <c r="N205" s="17">
        <v>6</v>
      </c>
      <c r="O205" s="35" t="s">
        <v>177</v>
      </c>
      <c r="P205" s="116">
        <v>4300000</v>
      </c>
      <c r="Q205" s="116">
        <v>25800000</v>
      </c>
      <c r="R205" s="69">
        <v>0</v>
      </c>
      <c r="S205" s="69">
        <v>0</v>
      </c>
      <c r="T205" s="122">
        <f t="shared" si="2"/>
        <v>175</v>
      </c>
      <c r="U205" s="19">
        <v>44021</v>
      </c>
      <c r="V205" s="25">
        <v>44196</v>
      </c>
      <c r="W205" s="85">
        <v>0</v>
      </c>
      <c r="X205" s="85">
        <v>0</v>
      </c>
      <c r="Y205" s="27"/>
      <c r="Z205" s="35"/>
      <c r="AA205" s="114">
        <v>291</v>
      </c>
      <c r="AB205" s="73">
        <v>44008</v>
      </c>
      <c r="AC205" s="116">
        <v>4300000</v>
      </c>
      <c r="AD205" s="30" t="s">
        <v>489</v>
      </c>
      <c r="AE205" s="69">
        <v>45449496</v>
      </c>
      <c r="AF205" s="20" t="s">
        <v>319</v>
      </c>
      <c r="AG205" s="221" t="s">
        <v>808</v>
      </c>
      <c r="AH205" s="123"/>
    </row>
    <row r="206" spans="1:34" s="31" customFormat="1" ht="82.5" customHeight="1" x14ac:dyDescent="0.25">
      <c r="A206" s="252" t="s">
        <v>953</v>
      </c>
      <c r="B206" s="35" t="s">
        <v>921</v>
      </c>
      <c r="C206" s="27">
        <v>3207251078</v>
      </c>
      <c r="D206" s="243" t="s">
        <v>922</v>
      </c>
      <c r="E206" s="79">
        <v>24663</v>
      </c>
      <c r="F206" s="17">
        <v>15</v>
      </c>
      <c r="G206" s="17"/>
      <c r="H206" s="51">
        <v>300944201</v>
      </c>
      <c r="I206" s="19">
        <v>44020</v>
      </c>
      <c r="J206" s="18">
        <v>2</v>
      </c>
      <c r="K206" s="126" t="s">
        <v>541</v>
      </c>
      <c r="L206" s="124">
        <v>30304079</v>
      </c>
      <c r="M206" s="27"/>
      <c r="N206" s="17">
        <v>6</v>
      </c>
      <c r="O206" s="125" t="s">
        <v>543</v>
      </c>
      <c r="P206" s="116">
        <v>4300000</v>
      </c>
      <c r="Q206" s="116">
        <v>25800000</v>
      </c>
      <c r="R206" s="69">
        <v>0</v>
      </c>
      <c r="S206" s="69">
        <v>0</v>
      </c>
      <c r="T206" s="122">
        <f t="shared" si="2"/>
        <v>176</v>
      </c>
      <c r="U206" s="19">
        <v>44020</v>
      </c>
      <c r="V206" s="25">
        <v>44196</v>
      </c>
      <c r="W206" s="85">
        <v>0</v>
      </c>
      <c r="X206" s="85">
        <v>0</v>
      </c>
      <c r="Y206" s="27"/>
      <c r="Z206" s="35"/>
      <c r="AA206" s="114">
        <v>292</v>
      </c>
      <c r="AB206" s="73">
        <v>44008</v>
      </c>
      <c r="AC206" s="113">
        <v>4300000</v>
      </c>
      <c r="AD206" s="30" t="s">
        <v>489</v>
      </c>
      <c r="AE206" s="69">
        <v>45449496</v>
      </c>
      <c r="AF206" s="20" t="s">
        <v>319</v>
      </c>
      <c r="AG206" s="221" t="s">
        <v>809</v>
      </c>
      <c r="AH206" s="123"/>
    </row>
    <row r="207" spans="1:34" s="31" customFormat="1" ht="45" customHeight="1" x14ac:dyDescent="0.25">
      <c r="A207" s="252" t="s">
        <v>953</v>
      </c>
      <c r="B207" s="35" t="s">
        <v>924</v>
      </c>
      <c r="C207" s="27">
        <v>4767774</v>
      </c>
      <c r="D207" s="243" t="s">
        <v>923</v>
      </c>
      <c r="E207" s="79">
        <v>29007</v>
      </c>
      <c r="F207" s="17">
        <v>15</v>
      </c>
      <c r="G207" s="257"/>
      <c r="H207" s="101">
        <v>300944202</v>
      </c>
      <c r="I207" s="19">
        <v>44020</v>
      </c>
      <c r="J207" s="18">
        <v>1</v>
      </c>
      <c r="K207" s="126" t="s">
        <v>245</v>
      </c>
      <c r="L207" s="124">
        <v>79731897</v>
      </c>
      <c r="M207" s="27"/>
      <c r="N207" s="17">
        <v>3</v>
      </c>
      <c r="O207" s="35" t="s">
        <v>544</v>
      </c>
      <c r="P207" s="116">
        <v>3000000</v>
      </c>
      <c r="Q207" s="116">
        <v>18000000</v>
      </c>
      <c r="R207" s="69">
        <v>0</v>
      </c>
      <c r="S207" s="69">
        <v>0</v>
      </c>
      <c r="T207" s="122">
        <f t="shared" si="2"/>
        <v>176</v>
      </c>
      <c r="U207" s="19">
        <v>44020</v>
      </c>
      <c r="V207" s="25">
        <v>44196</v>
      </c>
      <c r="W207" s="85">
        <v>0</v>
      </c>
      <c r="X207" s="85">
        <v>0</v>
      </c>
      <c r="Y207" s="27"/>
      <c r="Z207" s="35"/>
      <c r="AA207" s="114">
        <v>293</v>
      </c>
      <c r="AB207" s="73">
        <v>44008</v>
      </c>
      <c r="AC207" s="116">
        <v>3000000</v>
      </c>
      <c r="AD207" s="30" t="s">
        <v>489</v>
      </c>
      <c r="AE207" s="69">
        <v>45449496</v>
      </c>
      <c r="AF207" s="20" t="s">
        <v>319</v>
      </c>
      <c r="AG207" s="221" t="s">
        <v>810</v>
      </c>
      <c r="AH207" s="123"/>
    </row>
    <row r="208" spans="1:34" s="31" customFormat="1" ht="45" customHeight="1" x14ac:dyDescent="0.25">
      <c r="A208" s="252" t="s">
        <v>953</v>
      </c>
      <c r="B208" s="35" t="s">
        <v>976</v>
      </c>
      <c r="C208" s="27">
        <v>3203107952</v>
      </c>
      <c r="D208" s="243" t="s">
        <v>975</v>
      </c>
      <c r="E208" s="79">
        <v>33102</v>
      </c>
      <c r="F208" s="17">
        <v>16</v>
      </c>
      <c r="G208" s="257"/>
      <c r="H208" s="101">
        <v>300944203</v>
      </c>
      <c r="I208" s="19">
        <v>44044</v>
      </c>
      <c r="J208" s="18">
        <v>1</v>
      </c>
      <c r="K208" s="126" t="s">
        <v>214</v>
      </c>
      <c r="L208" s="127">
        <v>1071986861</v>
      </c>
      <c r="M208" s="69"/>
      <c r="N208" s="69"/>
      <c r="O208" s="22" t="s">
        <v>162</v>
      </c>
      <c r="P208" s="128">
        <v>1317000</v>
      </c>
      <c r="Q208" s="129">
        <v>2634000</v>
      </c>
      <c r="R208" s="69">
        <v>0</v>
      </c>
      <c r="S208" s="69">
        <v>0</v>
      </c>
      <c r="T208" s="42" t="s">
        <v>549</v>
      </c>
      <c r="U208" s="19">
        <v>44044</v>
      </c>
      <c r="V208" s="25">
        <v>44104</v>
      </c>
      <c r="W208" s="85">
        <v>0</v>
      </c>
      <c r="X208" s="85">
        <v>0</v>
      </c>
      <c r="Y208" s="30"/>
      <c r="Z208" s="42"/>
      <c r="AA208" s="114">
        <v>261</v>
      </c>
      <c r="AB208" s="73">
        <v>43994</v>
      </c>
      <c r="AC208" s="113">
        <v>1317000</v>
      </c>
      <c r="AD208" s="69"/>
      <c r="AE208" s="62">
        <v>39569414</v>
      </c>
      <c r="AF208" s="21" t="s">
        <v>310</v>
      </c>
      <c r="AG208" s="158" t="s">
        <v>811</v>
      </c>
    </row>
    <row r="209" spans="1:35" s="31" customFormat="1" ht="45" customHeight="1" x14ac:dyDescent="0.25">
      <c r="A209" s="252" t="s">
        <v>953</v>
      </c>
      <c r="B209" s="35" t="s">
        <v>977</v>
      </c>
      <c r="C209" s="27">
        <v>3185384041</v>
      </c>
      <c r="D209" s="243" t="s">
        <v>978</v>
      </c>
      <c r="E209" s="79">
        <v>30414</v>
      </c>
      <c r="F209" s="17">
        <v>16</v>
      </c>
      <c r="G209" s="257"/>
      <c r="H209" s="101">
        <v>300944204</v>
      </c>
      <c r="I209" s="19">
        <v>44044</v>
      </c>
      <c r="J209" s="18">
        <v>2</v>
      </c>
      <c r="K209" s="126" t="s">
        <v>215</v>
      </c>
      <c r="L209" s="127">
        <v>32002768</v>
      </c>
      <c r="M209" s="46"/>
      <c r="N209" s="69"/>
      <c r="O209" s="22" t="s">
        <v>162</v>
      </c>
      <c r="P209" s="128">
        <v>1317000</v>
      </c>
      <c r="Q209" s="129">
        <v>2634000</v>
      </c>
      <c r="R209" s="69">
        <v>0</v>
      </c>
      <c r="S209" s="69">
        <v>0</v>
      </c>
      <c r="T209" s="42" t="s">
        <v>549</v>
      </c>
      <c r="U209" s="25">
        <v>44044</v>
      </c>
      <c r="V209" s="25">
        <v>44104</v>
      </c>
      <c r="W209" s="85">
        <v>0</v>
      </c>
      <c r="X209" s="85">
        <v>0</v>
      </c>
      <c r="Y209" s="69"/>
      <c r="Z209" s="34"/>
      <c r="AA209" s="114">
        <v>319</v>
      </c>
      <c r="AB209" s="73">
        <v>44043</v>
      </c>
      <c r="AC209" s="113">
        <v>1317000</v>
      </c>
      <c r="AD209" s="69"/>
      <c r="AE209" s="62">
        <v>39569414</v>
      </c>
      <c r="AF209" s="21" t="s">
        <v>310</v>
      </c>
      <c r="AG209" s="158" t="s">
        <v>812</v>
      </c>
    </row>
    <row r="210" spans="1:35" s="31" customFormat="1" ht="45" customHeight="1" x14ac:dyDescent="0.25">
      <c r="A210" s="252" t="s">
        <v>953</v>
      </c>
      <c r="B210" s="35" t="s">
        <v>974</v>
      </c>
      <c r="C210" s="27">
        <v>3213939069</v>
      </c>
      <c r="D210" s="243" t="s">
        <v>973</v>
      </c>
      <c r="E210" s="79">
        <v>34280</v>
      </c>
      <c r="F210" s="17">
        <v>16</v>
      </c>
      <c r="G210" s="257"/>
      <c r="H210" s="101">
        <v>300944205</v>
      </c>
      <c r="I210" s="19">
        <v>44044</v>
      </c>
      <c r="J210" s="18">
        <v>1</v>
      </c>
      <c r="K210" s="126" t="s">
        <v>527</v>
      </c>
      <c r="L210" s="127">
        <v>1033759152</v>
      </c>
      <c r="M210" s="46"/>
      <c r="N210" s="69"/>
      <c r="O210" s="22" t="s">
        <v>162</v>
      </c>
      <c r="P210" s="128">
        <v>1317000</v>
      </c>
      <c r="Q210" s="129">
        <v>2634000</v>
      </c>
      <c r="R210" s="69">
        <v>0</v>
      </c>
      <c r="S210" s="69">
        <v>0</v>
      </c>
      <c r="T210" s="42" t="s">
        <v>549</v>
      </c>
      <c r="U210" s="25">
        <v>44044</v>
      </c>
      <c r="V210" s="25">
        <v>44104</v>
      </c>
      <c r="W210" s="85">
        <v>0</v>
      </c>
      <c r="X210" s="85">
        <v>0</v>
      </c>
      <c r="Y210" s="69"/>
      <c r="Z210" s="34"/>
      <c r="AA210" s="114">
        <v>319</v>
      </c>
      <c r="AB210" s="73">
        <v>44043</v>
      </c>
      <c r="AC210" s="113">
        <v>1317000</v>
      </c>
      <c r="AD210" s="69"/>
      <c r="AE210" s="62">
        <v>39569414</v>
      </c>
      <c r="AF210" s="21" t="s">
        <v>310</v>
      </c>
      <c r="AG210" s="158" t="s">
        <v>813</v>
      </c>
    </row>
    <row r="211" spans="1:35" s="31" customFormat="1" ht="45" customHeight="1" x14ac:dyDescent="0.25">
      <c r="B211" s="35"/>
      <c r="C211" s="27"/>
      <c r="D211" s="27"/>
      <c r="E211" s="27"/>
      <c r="F211" s="17">
        <v>16</v>
      </c>
      <c r="G211" s="257"/>
      <c r="H211" s="101">
        <v>300944206</v>
      </c>
      <c r="I211" s="19">
        <v>44044</v>
      </c>
      <c r="J211" s="18">
        <v>2</v>
      </c>
      <c r="K211" s="126" t="s">
        <v>209</v>
      </c>
      <c r="L211" s="127">
        <v>1020774730</v>
      </c>
      <c r="M211" s="46"/>
      <c r="N211" s="69"/>
      <c r="O211" s="22" t="s">
        <v>161</v>
      </c>
      <c r="P211" s="129">
        <v>1297900</v>
      </c>
      <c r="Q211" s="129">
        <v>2595800</v>
      </c>
      <c r="R211" s="69">
        <v>0</v>
      </c>
      <c r="S211" s="69">
        <v>0</v>
      </c>
      <c r="T211" s="42" t="s">
        <v>549</v>
      </c>
      <c r="U211" s="25">
        <v>44044</v>
      </c>
      <c r="V211" s="25">
        <v>44104</v>
      </c>
      <c r="W211" s="85">
        <v>0</v>
      </c>
      <c r="X211" s="85">
        <v>0</v>
      </c>
      <c r="Y211" s="69"/>
      <c r="Z211" s="34"/>
      <c r="AA211" s="114">
        <v>260</v>
      </c>
      <c r="AB211" s="73">
        <v>43994</v>
      </c>
      <c r="AC211" s="129">
        <v>1297900</v>
      </c>
      <c r="AD211" s="69"/>
      <c r="AE211" s="104">
        <v>23588334</v>
      </c>
      <c r="AF211" s="21" t="s">
        <v>447</v>
      </c>
      <c r="AG211" s="158" t="s">
        <v>814</v>
      </c>
    </row>
    <row r="212" spans="1:35" s="31" customFormat="1" ht="45" customHeight="1" x14ac:dyDescent="0.25">
      <c r="B212" s="35"/>
      <c r="C212" s="27"/>
      <c r="D212" s="27"/>
      <c r="E212" s="27"/>
      <c r="F212" s="17">
        <v>16</v>
      </c>
      <c r="G212" s="257"/>
      <c r="H212" s="101">
        <v>300944207</v>
      </c>
      <c r="I212" s="19">
        <v>44044</v>
      </c>
      <c r="J212" s="18">
        <v>2</v>
      </c>
      <c r="K212" s="126" t="s">
        <v>210</v>
      </c>
      <c r="L212" s="127">
        <v>1071986953</v>
      </c>
      <c r="M212" s="46"/>
      <c r="N212" s="69"/>
      <c r="O212" s="22" t="s">
        <v>161</v>
      </c>
      <c r="P212" s="129">
        <v>1297900</v>
      </c>
      <c r="Q212" s="129">
        <v>2595800</v>
      </c>
      <c r="R212" s="69">
        <v>0</v>
      </c>
      <c r="S212" s="69">
        <v>0</v>
      </c>
      <c r="T212" s="42" t="s">
        <v>549</v>
      </c>
      <c r="U212" s="25">
        <v>44044</v>
      </c>
      <c r="V212" s="25">
        <v>44104</v>
      </c>
      <c r="W212" s="85">
        <v>0</v>
      </c>
      <c r="X212" s="85">
        <v>0</v>
      </c>
      <c r="Y212" s="69"/>
      <c r="Z212" s="34"/>
      <c r="AA212" s="114">
        <v>260</v>
      </c>
      <c r="AB212" s="73">
        <v>43994</v>
      </c>
      <c r="AC212" s="129">
        <v>1297900</v>
      </c>
      <c r="AD212" s="69"/>
      <c r="AE212" s="104">
        <v>23588334</v>
      </c>
      <c r="AF212" s="21" t="s">
        <v>447</v>
      </c>
      <c r="AG212" s="158" t="s">
        <v>815</v>
      </c>
    </row>
    <row r="213" spans="1:35" s="31" customFormat="1" ht="45" customHeight="1" x14ac:dyDescent="0.25">
      <c r="B213" s="35"/>
      <c r="C213" s="27"/>
      <c r="D213" s="27"/>
      <c r="E213" s="27"/>
      <c r="F213" s="17">
        <v>16</v>
      </c>
      <c r="G213" s="257"/>
      <c r="H213" s="101">
        <v>300944208</v>
      </c>
      <c r="I213" s="19">
        <v>44044</v>
      </c>
      <c r="J213" s="18">
        <v>2</v>
      </c>
      <c r="K213" s="126" t="s">
        <v>446</v>
      </c>
      <c r="L213" s="127">
        <v>39569633</v>
      </c>
      <c r="M213" s="46"/>
      <c r="N213" s="69"/>
      <c r="O213" s="22" t="s">
        <v>161</v>
      </c>
      <c r="P213" s="129">
        <v>1297900</v>
      </c>
      <c r="Q213" s="129">
        <v>2595800</v>
      </c>
      <c r="R213" s="69">
        <v>0</v>
      </c>
      <c r="S213" s="69">
        <v>0</v>
      </c>
      <c r="T213" s="42" t="s">
        <v>549</v>
      </c>
      <c r="U213" s="25">
        <v>44044</v>
      </c>
      <c r="V213" s="25">
        <v>44104</v>
      </c>
      <c r="W213" s="85">
        <v>0</v>
      </c>
      <c r="X213" s="85">
        <v>0</v>
      </c>
      <c r="Y213" s="69"/>
      <c r="Z213" s="34"/>
      <c r="AA213" s="114">
        <v>260</v>
      </c>
      <c r="AB213" s="73">
        <v>43994</v>
      </c>
      <c r="AC213" s="129">
        <v>1297900</v>
      </c>
      <c r="AD213" s="69"/>
      <c r="AE213" s="62">
        <v>23588334</v>
      </c>
      <c r="AF213" s="21" t="s">
        <v>447</v>
      </c>
      <c r="AG213" s="158" t="s">
        <v>816</v>
      </c>
    </row>
    <row r="214" spans="1:35" s="31" customFormat="1" ht="45" customHeight="1" x14ac:dyDescent="0.25">
      <c r="B214" s="35"/>
      <c r="C214" s="27"/>
      <c r="D214" s="27"/>
      <c r="E214" s="27"/>
      <c r="F214" s="17">
        <v>16</v>
      </c>
      <c r="G214" s="257"/>
      <c r="H214" s="101">
        <v>300944209</v>
      </c>
      <c r="I214" s="19">
        <v>44046</v>
      </c>
      <c r="J214" s="18">
        <v>2</v>
      </c>
      <c r="K214" s="126" t="s">
        <v>250</v>
      </c>
      <c r="L214" s="127">
        <v>20358936</v>
      </c>
      <c r="M214" s="46"/>
      <c r="N214" s="69"/>
      <c r="O214" s="35" t="s">
        <v>185</v>
      </c>
      <c r="P214" s="129">
        <v>1125000</v>
      </c>
      <c r="Q214" s="129">
        <f>P214*2</f>
        <v>2250000</v>
      </c>
      <c r="R214" s="69">
        <v>0</v>
      </c>
      <c r="S214" s="69">
        <v>0</v>
      </c>
      <c r="T214" s="42" t="s">
        <v>549</v>
      </c>
      <c r="U214" s="25">
        <v>44046</v>
      </c>
      <c r="V214" s="25">
        <v>44104</v>
      </c>
      <c r="W214" s="85">
        <v>0</v>
      </c>
      <c r="X214" s="85">
        <v>0</v>
      </c>
      <c r="Y214" s="69"/>
      <c r="Z214" s="34"/>
      <c r="AA214" s="114">
        <v>262</v>
      </c>
      <c r="AB214" s="73">
        <v>43994</v>
      </c>
      <c r="AC214" s="129">
        <v>1125000</v>
      </c>
      <c r="AD214" s="69"/>
      <c r="AE214" s="34">
        <v>45449496</v>
      </c>
      <c r="AF214" s="20" t="s">
        <v>319</v>
      </c>
      <c r="AG214" s="158" t="s">
        <v>817</v>
      </c>
    </row>
    <row r="215" spans="1:35" s="31" customFormat="1" ht="45" customHeight="1" x14ac:dyDescent="0.25">
      <c r="A215" s="252" t="s">
        <v>953</v>
      </c>
      <c r="B215" s="244" t="s">
        <v>982</v>
      </c>
      <c r="C215" s="245">
        <v>3175067825</v>
      </c>
      <c r="D215" s="254" t="s">
        <v>981</v>
      </c>
      <c r="E215" s="246">
        <v>35206</v>
      </c>
      <c r="F215" s="17">
        <v>16</v>
      </c>
      <c r="G215" s="257"/>
      <c r="H215" s="101">
        <v>300944210</v>
      </c>
      <c r="I215" s="19">
        <v>44046</v>
      </c>
      <c r="J215" s="18">
        <v>1</v>
      </c>
      <c r="K215" s="126" t="s">
        <v>528</v>
      </c>
      <c r="L215" s="127">
        <v>10071987943</v>
      </c>
      <c r="M215" s="127"/>
      <c r="N215" s="69"/>
      <c r="O215" s="22" t="s">
        <v>548</v>
      </c>
      <c r="P215" s="129">
        <v>1125000</v>
      </c>
      <c r="Q215" s="129">
        <f>P215*2</f>
        <v>2250000</v>
      </c>
      <c r="R215" s="69">
        <v>0</v>
      </c>
      <c r="S215" s="69">
        <v>0</v>
      </c>
      <c r="T215" s="42" t="s">
        <v>549</v>
      </c>
      <c r="U215" s="25">
        <v>44046</v>
      </c>
      <c r="V215" s="25">
        <v>44104</v>
      </c>
      <c r="W215" s="85">
        <v>0</v>
      </c>
      <c r="X215" s="85">
        <v>0</v>
      </c>
      <c r="Y215" s="69"/>
      <c r="Z215" s="34"/>
      <c r="AA215" s="114">
        <v>318</v>
      </c>
      <c r="AB215" s="73">
        <v>44043</v>
      </c>
      <c r="AC215" s="129">
        <v>1125000</v>
      </c>
      <c r="AD215" s="69"/>
      <c r="AE215" s="62">
        <v>23588334</v>
      </c>
      <c r="AF215" s="21" t="s">
        <v>447</v>
      </c>
      <c r="AG215" s="158" t="s">
        <v>818</v>
      </c>
    </row>
    <row r="216" spans="1:35" s="31" customFormat="1" ht="45" customHeight="1" x14ac:dyDescent="0.25">
      <c r="B216" s="35"/>
      <c r="C216" s="27"/>
      <c r="D216" s="27"/>
      <c r="E216" s="27"/>
      <c r="F216" s="17">
        <v>16</v>
      </c>
      <c r="G216" s="257"/>
      <c r="H216" s="101">
        <v>300944211</v>
      </c>
      <c r="I216" s="19">
        <v>44046</v>
      </c>
      <c r="J216" s="18">
        <v>1</v>
      </c>
      <c r="K216" s="126" t="s">
        <v>529</v>
      </c>
      <c r="L216" s="127">
        <v>11222990</v>
      </c>
      <c r="M216" s="127"/>
      <c r="N216" s="69"/>
      <c r="O216" s="35" t="s">
        <v>531</v>
      </c>
      <c r="P216" s="129">
        <v>2000000</v>
      </c>
      <c r="Q216" s="129">
        <v>4000000</v>
      </c>
      <c r="R216" s="69">
        <v>0</v>
      </c>
      <c r="S216" s="69">
        <v>0</v>
      </c>
      <c r="T216" s="42" t="s">
        <v>549</v>
      </c>
      <c r="U216" s="25">
        <v>44046</v>
      </c>
      <c r="V216" s="25">
        <v>44104</v>
      </c>
      <c r="W216" s="85">
        <v>0</v>
      </c>
      <c r="X216" s="85">
        <v>0</v>
      </c>
      <c r="Y216" s="69"/>
      <c r="Z216" s="34"/>
      <c r="AA216" s="114">
        <v>317</v>
      </c>
      <c r="AB216" s="73">
        <v>44042</v>
      </c>
      <c r="AC216" s="129">
        <v>2000000</v>
      </c>
      <c r="AD216" s="69"/>
      <c r="AE216" s="21">
        <v>11222137</v>
      </c>
      <c r="AF216" s="21" t="s">
        <v>309</v>
      </c>
      <c r="AG216" s="158" t="s">
        <v>819</v>
      </c>
    </row>
    <row r="217" spans="1:35" s="31" customFormat="1" ht="78" customHeight="1" x14ac:dyDescent="0.25">
      <c r="B217" s="35"/>
      <c r="C217" s="27"/>
      <c r="D217" s="27"/>
      <c r="E217" s="27"/>
      <c r="F217" s="17">
        <v>16</v>
      </c>
      <c r="G217" s="257"/>
      <c r="H217" s="101">
        <v>300944212</v>
      </c>
      <c r="I217" s="19">
        <v>44048</v>
      </c>
      <c r="J217" s="18">
        <v>1</v>
      </c>
      <c r="K217" s="126" t="s">
        <v>550</v>
      </c>
      <c r="L217" s="126">
        <v>11301026</v>
      </c>
      <c r="M217" s="69"/>
      <c r="N217" s="69"/>
      <c r="O217" s="34" t="s">
        <v>551</v>
      </c>
      <c r="P217" s="129">
        <f>+Q217/5</f>
        <v>4016000</v>
      </c>
      <c r="Q217" s="129">
        <v>20080000</v>
      </c>
      <c r="R217" s="69">
        <v>0</v>
      </c>
      <c r="S217" s="69">
        <v>0</v>
      </c>
      <c r="T217" s="130">
        <f t="shared" ref="T217:T224" si="3">+V217-U217</f>
        <v>148</v>
      </c>
      <c r="U217" s="25">
        <v>44048</v>
      </c>
      <c r="V217" s="25">
        <v>44196</v>
      </c>
      <c r="W217" s="85">
        <v>0</v>
      </c>
      <c r="X217" s="85">
        <v>0</v>
      </c>
      <c r="Y217" s="69"/>
      <c r="Z217" s="34"/>
      <c r="AA217" s="131">
        <v>315</v>
      </c>
      <c r="AB217" s="26">
        <v>44041</v>
      </c>
      <c r="AC217" s="129">
        <v>4016000</v>
      </c>
      <c r="AD217" s="69"/>
      <c r="AE217" s="21">
        <v>8002444</v>
      </c>
      <c r="AF217" s="21" t="s">
        <v>320</v>
      </c>
      <c r="AG217" s="158" t="s">
        <v>820</v>
      </c>
    </row>
    <row r="218" spans="1:35" s="31" customFormat="1" ht="45" customHeight="1" x14ac:dyDescent="0.25">
      <c r="B218" s="35"/>
      <c r="C218" s="27"/>
      <c r="D218" s="27"/>
      <c r="E218" s="27"/>
      <c r="F218" s="17">
        <v>16</v>
      </c>
      <c r="G218" s="257"/>
      <c r="H218" s="101">
        <v>300944213</v>
      </c>
      <c r="I218" s="19">
        <v>44054</v>
      </c>
      <c r="J218" s="18"/>
      <c r="K218" s="126" t="s">
        <v>552</v>
      </c>
      <c r="L218" s="126">
        <v>91535190</v>
      </c>
      <c r="M218" s="69"/>
      <c r="N218" s="69">
        <v>9</v>
      </c>
      <c r="O218" s="34" t="s">
        <v>553</v>
      </c>
      <c r="P218" s="129">
        <v>23100000</v>
      </c>
      <c r="Q218" s="129">
        <v>23100000</v>
      </c>
      <c r="R218" s="69">
        <v>0</v>
      </c>
      <c r="S218" s="69">
        <v>0</v>
      </c>
      <c r="T218" s="130">
        <f t="shared" si="3"/>
        <v>132</v>
      </c>
      <c r="U218" s="132">
        <v>44064</v>
      </c>
      <c r="V218" s="25">
        <v>44196</v>
      </c>
      <c r="W218" s="85">
        <v>0</v>
      </c>
      <c r="X218" s="85">
        <v>0</v>
      </c>
      <c r="Y218" s="69"/>
      <c r="Z218" s="34"/>
      <c r="AA218" s="131">
        <v>316</v>
      </c>
      <c r="AB218" s="26" t="s">
        <v>554</v>
      </c>
      <c r="AC218" s="129">
        <v>23100000</v>
      </c>
      <c r="AD218" s="69"/>
      <c r="AE218" s="34">
        <v>45449496</v>
      </c>
      <c r="AF218" s="20" t="s">
        <v>319</v>
      </c>
      <c r="AG218" s="158" t="s">
        <v>821</v>
      </c>
    </row>
    <row r="219" spans="1:35" s="31" customFormat="1" ht="75" customHeight="1" x14ac:dyDescent="0.25">
      <c r="A219" s="252" t="s">
        <v>953</v>
      </c>
      <c r="B219" s="35" t="s">
        <v>959</v>
      </c>
      <c r="C219" s="27">
        <v>3133506119</v>
      </c>
      <c r="D219" s="243" t="s">
        <v>960</v>
      </c>
      <c r="E219" s="79">
        <v>22429</v>
      </c>
      <c r="F219" s="17">
        <v>16</v>
      </c>
      <c r="G219" s="257"/>
      <c r="H219" s="101">
        <v>300944214</v>
      </c>
      <c r="I219" s="19">
        <v>44061</v>
      </c>
      <c r="J219" s="18">
        <v>2</v>
      </c>
      <c r="K219" s="126" t="s">
        <v>555</v>
      </c>
      <c r="L219" s="126">
        <v>51597692</v>
      </c>
      <c r="M219" s="69"/>
      <c r="N219" s="69">
        <v>4</v>
      </c>
      <c r="O219" s="34" t="s">
        <v>556</v>
      </c>
      <c r="P219" s="154" t="s">
        <v>621</v>
      </c>
      <c r="Q219" s="129">
        <v>24000000</v>
      </c>
      <c r="R219" s="69">
        <v>0</v>
      </c>
      <c r="S219" s="69">
        <v>0</v>
      </c>
      <c r="T219" s="130">
        <f t="shared" si="3"/>
        <v>133</v>
      </c>
      <c r="U219" s="25">
        <v>44063</v>
      </c>
      <c r="V219" s="25">
        <v>44196</v>
      </c>
      <c r="W219" s="85">
        <v>0</v>
      </c>
      <c r="X219" s="85">
        <v>0</v>
      </c>
      <c r="Y219" s="69"/>
      <c r="Z219" s="34"/>
      <c r="AA219" s="131">
        <v>420</v>
      </c>
      <c r="AB219" s="26">
        <v>44062</v>
      </c>
      <c r="AC219" s="129">
        <v>5500000</v>
      </c>
      <c r="AD219" s="69"/>
      <c r="AE219" s="34">
        <v>45449496</v>
      </c>
      <c r="AF219" s="20" t="s">
        <v>319</v>
      </c>
      <c r="AG219" s="239" t="s">
        <v>822</v>
      </c>
      <c r="AI219" s="133"/>
    </row>
    <row r="220" spans="1:35" s="31" customFormat="1" ht="45" customHeight="1" x14ac:dyDescent="0.25">
      <c r="A220" s="252" t="s">
        <v>953</v>
      </c>
      <c r="B220" s="35" t="s">
        <v>963</v>
      </c>
      <c r="C220" s="27">
        <v>3134503612</v>
      </c>
      <c r="D220" s="243" t="s">
        <v>964</v>
      </c>
      <c r="E220" s="79">
        <v>34509</v>
      </c>
      <c r="F220" s="17">
        <v>16</v>
      </c>
      <c r="G220" s="257"/>
      <c r="H220" s="101">
        <v>300944215</v>
      </c>
      <c r="I220" s="19">
        <v>44068</v>
      </c>
      <c r="J220" s="18">
        <v>1</v>
      </c>
      <c r="K220" s="126" t="s">
        <v>558</v>
      </c>
      <c r="L220" s="126">
        <v>1070613546</v>
      </c>
      <c r="M220" s="69"/>
      <c r="N220" s="69">
        <v>6</v>
      </c>
      <c r="O220" s="34" t="s">
        <v>557</v>
      </c>
      <c r="P220" s="155" t="s">
        <v>622</v>
      </c>
      <c r="Q220" s="129">
        <v>16000000</v>
      </c>
      <c r="R220" s="69">
        <v>0</v>
      </c>
      <c r="S220" s="69">
        <v>0</v>
      </c>
      <c r="T220" s="130">
        <f t="shared" si="3"/>
        <v>128</v>
      </c>
      <c r="U220" s="25">
        <v>44068</v>
      </c>
      <c r="V220" s="25">
        <v>44196</v>
      </c>
      <c r="W220" s="85">
        <v>0</v>
      </c>
      <c r="X220" s="85">
        <v>0</v>
      </c>
      <c r="Y220" s="69"/>
      <c r="Z220" s="34"/>
      <c r="AA220" s="131">
        <v>420</v>
      </c>
      <c r="AB220" s="26">
        <v>44062</v>
      </c>
      <c r="AC220" s="129">
        <v>3000000</v>
      </c>
      <c r="AD220" s="69"/>
      <c r="AE220" s="34">
        <v>45449496</v>
      </c>
      <c r="AF220" s="20" t="s">
        <v>319</v>
      </c>
      <c r="AG220" s="158" t="s">
        <v>823</v>
      </c>
    </row>
    <row r="221" spans="1:35" s="31" customFormat="1" ht="45" customHeight="1" x14ac:dyDescent="0.25">
      <c r="A221" s="252" t="s">
        <v>953</v>
      </c>
      <c r="B221" s="35" t="s">
        <v>962</v>
      </c>
      <c r="C221" s="27">
        <v>3192513749</v>
      </c>
      <c r="D221" s="243" t="s">
        <v>961</v>
      </c>
      <c r="E221" s="79">
        <v>24028</v>
      </c>
      <c r="F221" s="17">
        <v>16</v>
      </c>
      <c r="G221" s="257"/>
      <c r="H221" s="101">
        <v>300944216</v>
      </c>
      <c r="I221" s="19">
        <v>44068</v>
      </c>
      <c r="J221" s="18">
        <v>1</v>
      </c>
      <c r="K221" s="126" t="s">
        <v>559</v>
      </c>
      <c r="L221" s="126">
        <v>11312193</v>
      </c>
      <c r="M221" s="69"/>
      <c r="N221" s="69">
        <v>2</v>
      </c>
      <c r="O221" s="34" t="s">
        <v>560</v>
      </c>
      <c r="P221" s="129">
        <v>1600000</v>
      </c>
      <c r="Q221" s="129">
        <v>6400000</v>
      </c>
      <c r="R221" s="69">
        <v>0</v>
      </c>
      <c r="S221" s="69">
        <v>0</v>
      </c>
      <c r="T221" s="130">
        <f t="shared" si="3"/>
        <v>128</v>
      </c>
      <c r="U221" s="25">
        <v>44068</v>
      </c>
      <c r="V221" s="25">
        <v>44196</v>
      </c>
      <c r="W221" s="85">
        <v>0</v>
      </c>
      <c r="X221" s="85">
        <v>0</v>
      </c>
      <c r="Y221" s="69"/>
      <c r="Z221" s="34"/>
      <c r="AA221" s="131">
        <v>420</v>
      </c>
      <c r="AB221" s="26">
        <v>44062</v>
      </c>
      <c r="AC221" s="129">
        <v>3000000</v>
      </c>
      <c r="AD221" s="69"/>
      <c r="AE221" s="34">
        <v>45449496</v>
      </c>
      <c r="AF221" s="20" t="s">
        <v>319</v>
      </c>
      <c r="AG221" s="158" t="s">
        <v>824</v>
      </c>
    </row>
    <row r="222" spans="1:35" s="31" customFormat="1" ht="45" customHeight="1" x14ac:dyDescent="0.25">
      <c r="A222" s="252" t="s">
        <v>953</v>
      </c>
      <c r="B222" s="35" t="s">
        <v>969</v>
      </c>
      <c r="C222" s="27">
        <v>3133109791</v>
      </c>
      <c r="D222" s="243" t="s">
        <v>970</v>
      </c>
      <c r="E222" s="79">
        <v>26580</v>
      </c>
      <c r="F222" s="17">
        <v>16</v>
      </c>
      <c r="G222" s="257"/>
      <c r="H222" s="101">
        <v>300944217</v>
      </c>
      <c r="I222" s="19">
        <v>44075</v>
      </c>
      <c r="J222" s="18">
        <v>2</v>
      </c>
      <c r="K222" s="126" t="s">
        <v>218</v>
      </c>
      <c r="L222" s="126">
        <v>39568744</v>
      </c>
      <c r="M222" s="69"/>
      <c r="N222" s="69"/>
      <c r="O222" s="34" t="s">
        <v>561</v>
      </c>
      <c r="P222" s="129">
        <v>1371000</v>
      </c>
      <c r="Q222" s="129">
        <v>1371000</v>
      </c>
      <c r="R222" s="69">
        <v>0</v>
      </c>
      <c r="S222" s="69">
        <v>0</v>
      </c>
      <c r="T222" s="34">
        <f t="shared" si="3"/>
        <v>29</v>
      </c>
      <c r="U222" s="25">
        <v>44075</v>
      </c>
      <c r="V222" s="25">
        <v>44104</v>
      </c>
      <c r="W222" s="85">
        <v>0</v>
      </c>
      <c r="X222" s="85">
        <v>0</v>
      </c>
      <c r="Y222" s="69"/>
      <c r="Z222" s="34"/>
      <c r="AA222" s="131">
        <v>335</v>
      </c>
      <c r="AB222" s="26">
        <v>44062</v>
      </c>
      <c r="AC222" s="129">
        <v>1371000</v>
      </c>
      <c r="AD222" s="69"/>
      <c r="AE222" s="69"/>
      <c r="AF222" s="21" t="s">
        <v>311</v>
      </c>
      <c r="AG222" s="158" t="s">
        <v>825</v>
      </c>
    </row>
    <row r="223" spans="1:35" s="31" customFormat="1" ht="45" customHeight="1" x14ac:dyDescent="0.25">
      <c r="A223" s="252" t="s">
        <v>953</v>
      </c>
      <c r="B223" s="35"/>
      <c r="C223" s="27"/>
      <c r="D223" s="27"/>
      <c r="E223" s="27"/>
      <c r="F223" s="17">
        <v>16</v>
      </c>
      <c r="G223" s="257"/>
      <c r="H223" s="101">
        <v>300944218</v>
      </c>
      <c r="I223" s="134">
        <v>44077</v>
      </c>
      <c r="J223" s="18">
        <v>2</v>
      </c>
      <c r="K223" s="135" t="s">
        <v>562</v>
      </c>
      <c r="L223" s="135">
        <v>52969997</v>
      </c>
      <c r="M223" s="118"/>
      <c r="N223" s="118">
        <v>6</v>
      </c>
      <c r="O223" s="136" t="s">
        <v>563</v>
      </c>
      <c r="P223" s="137">
        <v>4300000</v>
      </c>
      <c r="Q223" s="137">
        <v>17200000</v>
      </c>
      <c r="R223" s="118">
        <v>0</v>
      </c>
      <c r="S223" s="118">
        <v>0</v>
      </c>
      <c r="T223" s="136">
        <f t="shared" si="3"/>
        <v>119</v>
      </c>
      <c r="U223" s="138">
        <v>44077</v>
      </c>
      <c r="V223" s="138">
        <v>44196</v>
      </c>
      <c r="W223" s="85">
        <v>0</v>
      </c>
      <c r="X223" s="85">
        <v>0</v>
      </c>
      <c r="Y223" s="118"/>
      <c r="Z223" s="136"/>
      <c r="AA223" s="139">
        <v>342</v>
      </c>
      <c r="AB223" s="140">
        <v>44069</v>
      </c>
      <c r="AC223" s="137">
        <v>4300000</v>
      </c>
      <c r="AD223" s="118"/>
      <c r="AE223" s="34">
        <v>45449496</v>
      </c>
      <c r="AF223" s="21" t="s">
        <v>319</v>
      </c>
      <c r="AG223" s="158" t="s">
        <v>826</v>
      </c>
    </row>
    <row r="224" spans="1:35" s="31" customFormat="1" ht="69.400000000000006" customHeight="1" x14ac:dyDescent="0.25">
      <c r="B224" s="35"/>
      <c r="C224" s="27"/>
      <c r="D224" s="27"/>
      <c r="E224" s="27"/>
      <c r="F224" s="27"/>
      <c r="G224" s="245"/>
      <c r="H224" s="101">
        <v>300944219</v>
      </c>
      <c r="I224" s="19">
        <v>44102</v>
      </c>
      <c r="J224" s="18">
        <v>2</v>
      </c>
      <c r="K224" s="285" t="s">
        <v>571</v>
      </c>
      <c r="L224" s="126">
        <v>39579757</v>
      </c>
      <c r="M224" s="69"/>
      <c r="N224" s="69">
        <v>4</v>
      </c>
      <c r="O224" s="34" t="s">
        <v>568</v>
      </c>
      <c r="P224" s="129">
        <f t="shared" ref="P224:P238" si="4">+Q224/3</f>
        <v>2280000</v>
      </c>
      <c r="Q224" s="129">
        <v>6840000</v>
      </c>
      <c r="R224" s="69">
        <v>0</v>
      </c>
      <c r="S224" s="69">
        <v>0</v>
      </c>
      <c r="T224" s="141">
        <f t="shared" si="3"/>
        <v>90</v>
      </c>
      <c r="U224" s="25">
        <v>44106</v>
      </c>
      <c r="V224" s="25">
        <v>44196</v>
      </c>
      <c r="W224" s="85">
        <v>0</v>
      </c>
      <c r="X224" s="85">
        <v>0</v>
      </c>
      <c r="Y224" s="69"/>
      <c r="Z224" s="34"/>
      <c r="AA224" s="131">
        <v>420</v>
      </c>
      <c r="AB224" s="26">
        <v>44062</v>
      </c>
      <c r="AC224" s="129">
        <f>+P224</f>
        <v>2280000</v>
      </c>
      <c r="AD224" s="69"/>
      <c r="AE224" s="34">
        <v>45449496</v>
      </c>
      <c r="AF224" s="21" t="s">
        <v>319</v>
      </c>
      <c r="AG224" s="158" t="s">
        <v>827</v>
      </c>
    </row>
    <row r="225" spans="1:40" s="31" customFormat="1" ht="77.650000000000006" customHeight="1" x14ac:dyDescent="0.25">
      <c r="B225" s="35"/>
      <c r="C225" s="27"/>
      <c r="D225" s="27"/>
      <c r="E225" s="27"/>
      <c r="F225" s="27"/>
      <c r="G225" s="245"/>
      <c r="H225" s="101">
        <v>300944220</v>
      </c>
      <c r="I225" s="19">
        <v>44102</v>
      </c>
      <c r="J225" s="18">
        <v>2</v>
      </c>
      <c r="K225" s="285" t="s">
        <v>572</v>
      </c>
      <c r="L225" s="126">
        <v>1106775395</v>
      </c>
      <c r="M225" s="69"/>
      <c r="N225" s="69">
        <v>5</v>
      </c>
      <c r="O225" s="34" t="s">
        <v>568</v>
      </c>
      <c r="P225" s="129">
        <f t="shared" si="4"/>
        <v>4010000</v>
      </c>
      <c r="Q225" s="129">
        <v>12030000</v>
      </c>
      <c r="R225" s="69">
        <v>0</v>
      </c>
      <c r="S225" s="69">
        <v>0</v>
      </c>
      <c r="T225" s="141">
        <f t="shared" ref="T225:T238" si="5">+V225-U225</f>
        <v>90</v>
      </c>
      <c r="U225" s="25">
        <v>44106</v>
      </c>
      <c r="V225" s="25">
        <v>44196</v>
      </c>
      <c r="W225" s="85">
        <v>0</v>
      </c>
      <c r="X225" s="85">
        <v>0</v>
      </c>
      <c r="Y225" s="69"/>
      <c r="Z225" s="34"/>
      <c r="AA225" s="131">
        <v>420</v>
      </c>
      <c r="AB225" s="26">
        <v>44062</v>
      </c>
      <c r="AC225" s="129">
        <f t="shared" ref="AC225:AC284" si="6">+P225</f>
        <v>4010000</v>
      </c>
      <c r="AD225" s="69"/>
      <c r="AE225" s="34">
        <v>45449496</v>
      </c>
      <c r="AF225" s="21" t="s">
        <v>319</v>
      </c>
      <c r="AG225" s="158" t="s">
        <v>828</v>
      </c>
    </row>
    <row r="226" spans="1:40" s="31" customFormat="1" ht="79.5" customHeight="1" x14ac:dyDescent="0.25">
      <c r="B226" s="35"/>
      <c r="C226" s="27"/>
      <c r="D226" s="27"/>
      <c r="E226" s="27"/>
      <c r="F226" s="27"/>
      <c r="G226" s="245"/>
      <c r="H226" s="101">
        <v>300944221</v>
      </c>
      <c r="I226" s="19">
        <v>44102</v>
      </c>
      <c r="J226" s="18">
        <v>2</v>
      </c>
      <c r="K226" s="285" t="s">
        <v>573</v>
      </c>
      <c r="L226" s="142">
        <v>1082858574</v>
      </c>
      <c r="M226" s="27"/>
      <c r="N226" s="17">
        <v>8</v>
      </c>
      <c r="O226" s="34" t="s">
        <v>568</v>
      </c>
      <c r="P226" s="116">
        <f t="shared" si="4"/>
        <v>2280000</v>
      </c>
      <c r="Q226" s="116">
        <v>6840000</v>
      </c>
      <c r="R226" s="69">
        <v>0</v>
      </c>
      <c r="S226" s="69">
        <v>0</v>
      </c>
      <c r="T226" s="141">
        <f t="shared" si="5"/>
        <v>90</v>
      </c>
      <c r="U226" s="25">
        <v>44106</v>
      </c>
      <c r="V226" s="25">
        <v>44196</v>
      </c>
      <c r="W226" s="85">
        <v>0</v>
      </c>
      <c r="X226" s="85">
        <v>0</v>
      </c>
      <c r="Y226" s="27"/>
      <c r="Z226" s="35"/>
      <c r="AA226" s="131">
        <v>420</v>
      </c>
      <c r="AB226" s="26">
        <v>44062</v>
      </c>
      <c r="AC226" s="129">
        <f t="shared" si="6"/>
        <v>2280000</v>
      </c>
      <c r="AD226" s="69"/>
      <c r="AE226" s="34">
        <v>45449496</v>
      </c>
      <c r="AF226" s="21" t="s">
        <v>319</v>
      </c>
      <c r="AG226" s="158" t="s">
        <v>829</v>
      </c>
    </row>
    <row r="227" spans="1:40" s="31" customFormat="1" ht="70.150000000000006" customHeight="1" x14ac:dyDescent="0.25">
      <c r="B227" s="35"/>
      <c r="C227" s="27"/>
      <c r="D227" s="27"/>
      <c r="E227" s="27"/>
      <c r="F227" s="27"/>
      <c r="G227" s="27"/>
      <c r="H227" s="51">
        <v>300944222</v>
      </c>
      <c r="I227" s="19">
        <v>44102</v>
      </c>
      <c r="J227" s="18">
        <v>2</v>
      </c>
      <c r="K227" s="285" t="s">
        <v>219</v>
      </c>
      <c r="L227" s="27">
        <v>32002265</v>
      </c>
      <c r="M227" s="27"/>
      <c r="N227" s="27">
        <v>0</v>
      </c>
      <c r="O227" s="34" t="s">
        <v>568</v>
      </c>
      <c r="P227" s="148">
        <f t="shared" si="4"/>
        <v>2280000</v>
      </c>
      <c r="Q227" s="48">
        <v>6840000</v>
      </c>
      <c r="R227" s="77">
        <v>0</v>
      </c>
      <c r="S227" s="77">
        <v>0</v>
      </c>
      <c r="T227" s="141"/>
      <c r="U227" s="25">
        <v>44106</v>
      </c>
      <c r="V227" s="25">
        <v>44196</v>
      </c>
      <c r="W227" s="85">
        <v>0</v>
      </c>
      <c r="X227" s="85">
        <v>0</v>
      </c>
      <c r="Y227" s="27"/>
      <c r="Z227" s="35"/>
      <c r="AA227" s="131">
        <v>420</v>
      </c>
      <c r="AB227" s="26">
        <v>44062</v>
      </c>
      <c r="AC227" s="129">
        <f t="shared" si="6"/>
        <v>2280000</v>
      </c>
      <c r="AD227" s="30"/>
      <c r="AE227" s="34">
        <v>45449496</v>
      </c>
      <c r="AF227" s="21" t="s">
        <v>319</v>
      </c>
      <c r="AG227" s="240" t="s">
        <v>830</v>
      </c>
      <c r="AI227" s="111"/>
      <c r="AN227" s="111"/>
    </row>
    <row r="228" spans="1:40" s="31" customFormat="1" ht="79.5" customHeight="1" x14ac:dyDescent="0.25">
      <c r="B228" s="35"/>
      <c r="C228" s="27"/>
      <c r="D228" s="27"/>
      <c r="E228" s="27"/>
      <c r="F228" s="27"/>
      <c r="G228" s="27"/>
      <c r="H228" s="51">
        <v>300944223</v>
      </c>
      <c r="I228" s="19">
        <v>44102</v>
      </c>
      <c r="J228" s="18">
        <v>1</v>
      </c>
      <c r="K228" s="285" t="s">
        <v>574</v>
      </c>
      <c r="L228" s="27">
        <v>79150935</v>
      </c>
      <c r="M228" s="27"/>
      <c r="N228" s="27">
        <v>1</v>
      </c>
      <c r="O228" s="34" t="s">
        <v>568</v>
      </c>
      <c r="P228" s="148">
        <f t="shared" si="4"/>
        <v>2280000</v>
      </c>
      <c r="Q228" s="48">
        <v>6840000</v>
      </c>
      <c r="R228" s="77">
        <v>0</v>
      </c>
      <c r="S228" s="77">
        <v>0</v>
      </c>
      <c r="T228" s="141"/>
      <c r="U228" s="78">
        <v>44106</v>
      </c>
      <c r="V228" s="78">
        <v>44196</v>
      </c>
      <c r="W228" s="85">
        <v>0</v>
      </c>
      <c r="X228" s="85">
        <v>0</v>
      </c>
      <c r="Y228" s="27"/>
      <c r="Z228" s="35"/>
      <c r="AA228" s="131">
        <v>420</v>
      </c>
      <c r="AB228" s="26">
        <v>44062</v>
      </c>
      <c r="AC228" s="129">
        <f t="shared" si="6"/>
        <v>2280000</v>
      </c>
      <c r="AD228" s="30"/>
      <c r="AE228" s="34">
        <v>45449496</v>
      </c>
      <c r="AF228" s="21" t="s">
        <v>319</v>
      </c>
      <c r="AG228" s="240" t="s">
        <v>831</v>
      </c>
      <c r="AI228" s="111"/>
      <c r="AN228" s="111"/>
    </row>
    <row r="229" spans="1:40" s="31" customFormat="1" ht="40.15" customHeight="1" x14ac:dyDescent="0.25">
      <c r="B229" s="35"/>
      <c r="C229" s="27"/>
      <c r="D229" s="27"/>
      <c r="E229" s="27"/>
      <c r="F229" s="27"/>
      <c r="G229" s="27"/>
      <c r="H229" s="51">
        <v>300944224</v>
      </c>
      <c r="I229" s="79">
        <v>44102</v>
      </c>
      <c r="J229" s="18">
        <v>2</v>
      </c>
      <c r="K229" s="285" t="s">
        <v>566</v>
      </c>
      <c r="L229" s="27">
        <v>1073503504</v>
      </c>
      <c r="M229" s="27"/>
      <c r="N229" s="27">
        <v>6</v>
      </c>
      <c r="O229" s="34" t="s">
        <v>568</v>
      </c>
      <c r="P229" s="148">
        <f t="shared" si="4"/>
        <v>3576000</v>
      </c>
      <c r="Q229" s="48">
        <v>10728000</v>
      </c>
      <c r="R229" s="77">
        <v>0</v>
      </c>
      <c r="S229" s="77">
        <v>0</v>
      </c>
      <c r="T229" s="141">
        <f t="shared" si="5"/>
        <v>90</v>
      </c>
      <c r="U229" s="78">
        <v>44106</v>
      </c>
      <c r="V229" s="78">
        <v>44196</v>
      </c>
      <c r="W229" s="85">
        <v>0</v>
      </c>
      <c r="X229" s="85">
        <v>0</v>
      </c>
      <c r="Y229" s="27"/>
      <c r="Z229" s="35"/>
      <c r="AA229" s="131">
        <v>420</v>
      </c>
      <c r="AB229" s="26">
        <v>44062</v>
      </c>
      <c r="AC229" s="129">
        <f t="shared" si="6"/>
        <v>3576000</v>
      </c>
      <c r="AD229" s="30"/>
      <c r="AE229" s="34">
        <v>45449496</v>
      </c>
      <c r="AF229" s="21" t="s">
        <v>319</v>
      </c>
      <c r="AG229" s="240" t="s">
        <v>832</v>
      </c>
      <c r="AI229" s="111"/>
      <c r="AN229" s="111"/>
    </row>
    <row r="230" spans="1:40" s="31" customFormat="1" ht="40.15" customHeight="1" x14ac:dyDescent="0.25">
      <c r="B230" s="35"/>
      <c r="C230" s="27"/>
      <c r="D230" s="27"/>
      <c r="E230" s="27"/>
      <c r="F230" s="27"/>
      <c r="G230" s="27"/>
      <c r="H230" s="51">
        <v>300944225</v>
      </c>
      <c r="I230" s="79">
        <v>44102</v>
      </c>
      <c r="J230" s="18">
        <v>2</v>
      </c>
      <c r="K230" s="285" t="s">
        <v>564</v>
      </c>
      <c r="L230" s="27">
        <v>39580863</v>
      </c>
      <c r="M230" s="27"/>
      <c r="N230" s="27">
        <v>9</v>
      </c>
      <c r="O230" s="34" t="s">
        <v>568</v>
      </c>
      <c r="P230" s="148">
        <f t="shared" si="4"/>
        <v>2287000</v>
      </c>
      <c r="Q230" s="48">
        <v>6861000</v>
      </c>
      <c r="R230" s="77">
        <v>0</v>
      </c>
      <c r="S230" s="77">
        <v>0</v>
      </c>
      <c r="T230" s="141">
        <f t="shared" si="5"/>
        <v>90</v>
      </c>
      <c r="U230" s="78">
        <v>44106</v>
      </c>
      <c r="V230" s="78">
        <v>44196</v>
      </c>
      <c r="W230" s="85">
        <v>0</v>
      </c>
      <c r="X230" s="85">
        <v>0</v>
      </c>
      <c r="Y230" s="27"/>
      <c r="Z230" s="35"/>
      <c r="AA230" s="131">
        <v>420</v>
      </c>
      <c r="AB230" s="26">
        <v>44062</v>
      </c>
      <c r="AC230" s="129">
        <f t="shared" si="6"/>
        <v>2287000</v>
      </c>
      <c r="AD230" s="30"/>
      <c r="AE230" s="34">
        <v>45449496</v>
      </c>
      <c r="AF230" s="21" t="s">
        <v>319</v>
      </c>
      <c r="AG230" s="240" t="s">
        <v>833</v>
      </c>
      <c r="AI230" s="111"/>
      <c r="AN230" s="111"/>
    </row>
    <row r="231" spans="1:40" s="31" customFormat="1" ht="40.15" customHeight="1" x14ac:dyDescent="0.25">
      <c r="B231" s="35"/>
      <c r="C231" s="27"/>
      <c r="D231" s="27"/>
      <c r="E231" s="27"/>
      <c r="F231" s="27"/>
      <c r="G231" s="27"/>
      <c r="H231" s="255">
        <v>300944226</v>
      </c>
      <c r="I231" s="79">
        <v>44102</v>
      </c>
      <c r="J231" s="18">
        <v>2</v>
      </c>
      <c r="K231" s="285" t="s">
        <v>586</v>
      </c>
      <c r="L231" s="27">
        <v>32002885</v>
      </c>
      <c r="M231" s="27"/>
      <c r="N231" s="27">
        <v>7</v>
      </c>
      <c r="O231" s="34" t="s">
        <v>568</v>
      </c>
      <c r="P231" s="148">
        <f t="shared" si="4"/>
        <v>2280000</v>
      </c>
      <c r="Q231" s="48">
        <v>6840000</v>
      </c>
      <c r="R231" s="77">
        <v>0</v>
      </c>
      <c r="S231" s="77">
        <v>0</v>
      </c>
      <c r="T231" s="141">
        <v>0</v>
      </c>
      <c r="U231" s="78">
        <v>44106</v>
      </c>
      <c r="V231" s="78">
        <v>44196</v>
      </c>
      <c r="W231" s="85">
        <v>0</v>
      </c>
      <c r="X231" s="85">
        <v>0</v>
      </c>
      <c r="Y231" s="27"/>
      <c r="Z231" s="35"/>
      <c r="AA231" s="131">
        <v>420</v>
      </c>
      <c r="AB231" s="26">
        <v>44062</v>
      </c>
      <c r="AC231" s="129">
        <f t="shared" si="6"/>
        <v>2280000</v>
      </c>
      <c r="AD231" s="30"/>
      <c r="AE231" s="34">
        <v>45449496</v>
      </c>
      <c r="AF231" s="21" t="s">
        <v>319</v>
      </c>
      <c r="AG231" s="240" t="s">
        <v>834</v>
      </c>
      <c r="AI231" s="111"/>
      <c r="AN231" s="111"/>
    </row>
    <row r="232" spans="1:40" s="31" customFormat="1" ht="54" customHeight="1" x14ac:dyDescent="0.25">
      <c r="B232" s="35"/>
      <c r="C232" s="27"/>
      <c r="D232" s="27"/>
      <c r="E232" s="27"/>
      <c r="F232" s="27"/>
      <c r="G232" s="27"/>
      <c r="H232" s="51">
        <v>300944227</v>
      </c>
      <c r="I232" s="79">
        <v>44102</v>
      </c>
      <c r="J232" s="18">
        <v>2</v>
      </c>
      <c r="K232" s="285" t="s">
        <v>587</v>
      </c>
      <c r="L232" s="27">
        <v>1070589982</v>
      </c>
      <c r="M232" s="27"/>
      <c r="N232" s="27">
        <v>1</v>
      </c>
      <c r="O232" s="34" t="s">
        <v>1410</v>
      </c>
      <c r="P232" s="148">
        <f t="shared" si="4"/>
        <v>2231000</v>
      </c>
      <c r="Q232" s="148">
        <v>6693000</v>
      </c>
      <c r="R232" s="77">
        <v>0</v>
      </c>
      <c r="S232" s="77">
        <v>0</v>
      </c>
      <c r="T232" s="141">
        <f t="shared" si="5"/>
        <v>90</v>
      </c>
      <c r="U232" s="78">
        <v>44106</v>
      </c>
      <c r="V232" s="78">
        <v>44196</v>
      </c>
      <c r="W232" s="85">
        <v>0</v>
      </c>
      <c r="X232" s="85">
        <v>0</v>
      </c>
      <c r="Y232" s="27"/>
      <c r="Z232" s="35"/>
      <c r="AA232" s="131">
        <v>420</v>
      </c>
      <c r="AB232" s="26">
        <v>44062</v>
      </c>
      <c r="AC232" s="129">
        <f t="shared" si="6"/>
        <v>2231000</v>
      </c>
      <c r="AD232" s="30"/>
      <c r="AE232" s="34">
        <v>45449496</v>
      </c>
      <c r="AF232" s="21" t="s">
        <v>319</v>
      </c>
      <c r="AG232" s="240" t="s">
        <v>835</v>
      </c>
      <c r="AI232" s="111"/>
      <c r="AN232" s="111"/>
    </row>
    <row r="233" spans="1:40" s="31" customFormat="1" ht="40.15" customHeight="1" x14ac:dyDescent="0.25">
      <c r="B233" s="35"/>
      <c r="C233" s="27"/>
      <c r="D233" s="27"/>
      <c r="E233" s="27"/>
      <c r="F233" s="27"/>
      <c r="G233" s="27"/>
      <c r="H233" s="51">
        <v>300944228</v>
      </c>
      <c r="I233" s="79">
        <v>44102</v>
      </c>
      <c r="J233" s="18">
        <v>1</v>
      </c>
      <c r="K233" s="285" t="s">
        <v>588</v>
      </c>
      <c r="L233" s="27">
        <v>14324181</v>
      </c>
      <c r="M233" s="27"/>
      <c r="N233" s="27">
        <v>7</v>
      </c>
      <c r="O233" s="34" t="s">
        <v>568</v>
      </c>
      <c r="P233" s="148">
        <f t="shared" si="4"/>
        <v>2325000</v>
      </c>
      <c r="Q233" s="48">
        <v>6975000</v>
      </c>
      <c r="R233" s="77">
        <v>0</v>
      </c>
      <c r="S233" s="149">
        <v>1575000</v>
      </c>
      <c r="T233" s="141">
        <f t="shared" si="5"/>
        <v>90</v>
      </c>
      <c r="U233" s="78">
        <v>44106</v>
      </c>
      <c r="V233" s="78">
        <v>44196</v>
      </c>
      <c r="W233" s="85">
        <v>0</v>
      </c>
      <c r="X233" s="85">
        <v>0</v>
      </c>
      <c r="Y233" s="27"/>
      <c r="Z233" s="260" t="s">
        <v>1028</v>
      </c>
      <c r="AA233" s="131">
        <v>420</v>
      </c>
      <c r="AB233" s="26">
        <v>44062</v>
      </c>
      <c r="AC233" s="129">
        <f t="shared" si="6"/>
        <v>2325000</v>
      </c>
      <c r="AD233" s="30"/>
      <c r="AE233" s="34">
        <v>45449496</v>
      </c>
      <c r="AF233" s="21" t="s">
        <v>319</v>
      </c>
      <c r="AG233" s="240" t="s">
        <v>836</v>
      </c>
      <c r="AI233" s="111"/>
      <c r="AN233" s="111"/>
    </row>
    <row r="234" spans="1:40" s="31" customFormat="1" ht="40.15" customHeight="1" x14ac:dyDescent="0.25">
      <c r="B234" s="35"/>
      <c r="C234" s="27"/>
      <c r="D234" s="27"/>
      <c r="E234" s="27"/>
      <c r="F234" s="27"/>
      <c r="G234" s="27"/>
      <c r="H234" s="51">
        <v>300944229</v>
      </c>
      <c r="I234" s="79">
        <v>44102</v>
      </c>
      <c r="J234" s="18">
        <v>2</v>
      </c>
      <c r="K234" s="285" t="s">
        <v>589</v>
      </c>
      <c r="L234" s="27">
        <v>1075226928</v>
      </c>
      <c r="M234" s="27"/>
      <c r="N234" s="27">
        <v>4</v>
      </c>
      <c r="O234" s="34" t="s">
        <v>568</v>
      </c>
      <c r="P234" s="148">
        <f t="shared" si="4"/>
        <v>1683000</v>
      </c>
      <c r="Q234" s="48">
        <v>5049000</v>
      </c>
      <c r="R234" s="77">
        <v>0</v>
      </c>
      <c r="S234" s="77">
        <v>0</v>
      </c>
      <c r="T234" s="141">
        <f t="shared" si="5"/>
        <v>90</v>
      </c>
      <c r="U234" s="78">
        <v>44106</v>
      </c>
      <c r="V234" s="78">
        <v>44196</v>
      </c>
      <c r="W234" s="85">
        <v>0</v>
      </c>
      <c r="X234" s="85">
        <v>0</v>
      </c>
      <c r="Y234" s="27"/>
      <c r="Z234" s="35"/>
      <c r="AA234" s="131">
        <v>420</v>
      </c>
      <c r="AB234" s="26">
        <v>44062</v>
      </c>
      <c r="AC234" s="129">
        <f t="shared" si="6"/>
        <v>1683000</v>
      </c>
      <c r="AD234" s="30"/>
      <c r="AE234" s="34">
        <v>45449496</v>
      </c>
      <c r="AF234" s="21" t="s">
        <v>319</v>
      </c>
      <c r="AG234" s="240" t="s">
        <v>837</v>
      </c>
      <c r="AI234" s="111"/>
      <c r="AN234" s="111"/>
    </row>
    <row r="235" spans="1:40" s="31" customFormat="1" ht="40.15" customHeight="1" x14ac:dyDescent="0.25">
      <c r="B235" s="35"/>
      <c r="C235" s="27"/>
      <c r="D235" s="27"/>
      <c r="E235" s="27"/>
      <c r="F235" s="27"/>
      <c r="G235" s="27"/>
      <c r="H235" s="51">
        <v>300944230</v>
      </c>
      <c r="I235" s="79">
        <v>44102</v>
      </c>
      <c r="J235" s="18">
        <v>2</v>
      </c>
      <c r="K235" s="285" t="s">
        <v>569</v>
      </c>
      <c r="L235" s="27">
        <v>1075220242</v>
      </c>
      <c r="M235" s="27"/>
      <c r="N235" s="27">
        <v>3</v>
      </c>
      <c r="O235" s="34" t="s">
        <v>568</v>
      </c>
      <c r="P235" s="148">
        <f t="shared" si="4"/>
        <v>825000</v>
      </c>
      <c r="Q235" s="48">
        <v>2475000</v>
      </c>
      <c r="R235" s="77">
        <v>0</v>
      </c>
      <c r="S235" s="77">
        <v>0</v>
      </c>
      <c r="T235" s="141">
        <f t="shared" si="5"/>
        <v>90</v>
      </c>
      <c r="U235" s="78">
        <v>44106</v>
      </c>
      <c r="V235" s="78">
        <v>44196</v>
      </c>
      <c r="W235" s="85">
        <v>0</v>
      </c>
      <c r="X235" s="85">
        <v>0</v>
      </c>
      <c r="Y235" s="27"/>
      <c r="Z235" s="35"/>
      <c r="AA235" s="17">
        <v>420</v>
      </c>
      <c r="AB235" s="79">
        <v>44062</v>
      </c>
      <c r="AC235" s="129">
        <f t="shared" si="6"/>
        <v>825000</v>
      </c>
      <c r="AD235" s="30"/>
      <c r="AE235" s="34">
        <v>45449496</v>
      </c>
      <c r="AF235" s="20" t="s">
        <v>319</v>
      </c>
      <c r="AG235" s="240" t="s">
        <v>838</v>
      </c>
      <c r="AI235" s="111"/>
      <c r="AN235" s="111"/>
    </row>
    <row r="236" spans="1:40" s="31" customFormat="1" ht="40.15" customHeight="1" x14ac:dyDescent="0.25">
      <c r="B236" s="35"/>
      <c r="C236" s="27"/>
      <c r="D236" s="27"/>
      <c r="E236" s="27"/>
      <c r="F236" s="27"/>
      <c r="G236" s="27"/>
      <c r="H236" s="51">
        <v>300944231</v>
      </c>
      <c r="I236" s="79">
        <v>44102</v>
      </c>
      <c r="J236" s="18">
        <v>2</v>
      </c>
      <c r="K236" s="285" t="s">
        <v>567</v>
      </c>
      <c r="L236" s="27">
        <v>52662554</v>
      </c>
      <c r="M236" s="27"/>
      <c r="N236" s="27">
        <v>8</v>
      </c>
      <c r="O236" s="34" t="s">
        <v>568</v>
      </c>
      <c r="P236" s="148">
        <f t="shared" si="4"/>
        <v>3578000</v>
      </c>
      <c r="Q236" s="48">
        <v>10734000</v>
      </c>
      <c r="R236" s="77">
        <v>0</v>
      </c>
      <c r="S236" s="77">
        <v>0</v>
      </c>
      <c r="T236" s="141">
        <f t="shared" si="5"/>
        <v>90</v>
      </c>
      <c r="U236" s="78">
        <v>44106</v>
      </c>
      <c r="V236" s="78">
        <v>44196</v>
      </c>
      <c r="W236" s="85">
        <v>0</v>
      </c>
      <c r="X236" s="85">
        <v>0</v>
      </c>
      <c r="Y236" s="27"/>
      <c r="Z236" s="35"/>
      <c r="AA236" s="17">
        <v>420</v>
      </c>
      <c r="AB236" s="79">
        <v>44062</v>
      </c>
      <c r="AC236" s="129">
        <f t="shared" si="6"/>
        <v>3578000</v>
      </c>
      <c r="AD236" s="30"/>
      <c r="AE236" s="34">
        <v>45449496</v>
      </c>
      <c r="AF236" s="20" t="s">
        <v>319</v>
      </c>
      <c r="AG236" s="240" t="s">
        <v>839</v>
      </c>
      <c r="AI236" s="111"/>
      <c r="AN236" s="111"/>
    </row>
    <row r="237" spans="1:40" s="31" customFormat="1" ht="40.15" customHeight="1" x14ac:dyDescent="0.25">
      <c r="B237" s="35"/>
      <c r="C237" s="27"/>
      <c r="D237" s="27"/>
      <c r="E237" s="27"/>
      <c r="F237" s="27"/>
      <c r="G237" s="27"/>
      <c r="H237" s="255">
        <v>300944232</v>
      </c>
      <c r="I237" s="79">
        <v>44102</v>
      </c>
      <c r="J237" s="18">
        <v>2</v>
      </c>
      <c r="K237" s="285" t="s">
        <v>570</v>
      </c>
      <c r="L237" s="27">
        <v>1075226925</v>
      </c>
      <c r="M237" s="27"/>
      <c r="N237" s="27">
        <v>2</v>
      </c>
      <c r="O237" s="34" t="s">
        <v>568</v>
      </c>
      <c r="P237" s="148">
        <f t="shared" si="4"/>
        <v>1683000</v>
      </c>
      <c r="Q237" s="48">
        <v>5049000</v>
      </c>
      <c r="R237" s="77">
        <v>0</v>
      </c>
      <c r="S237" s="77">
        <v>0</v>
      </c>
      <c r="T237" s="141">
        <f t="shared" si="5"/>
        <v>90</v>
      </c>
      <c r="U237" s="78">
        <v>44106</v>
      </c>
      <c r="V237" s="78">
        <v>44196</v>
      </c>
      <c r="W237" s="85">
        <v>0</v>
      </c>
      <c r="X237" s="85">
        <v>0</v>
      </c>
      <c r="Y237" s="27"/>
      <c r="Z237" s="35"/>
      <c r="AA237" s="17">
        <v>420</v>
      </c>
      <c r="AB237" s="79">
        <v>44062</v>
      </c>
      <c r="AC237" s="129">
        <f t="shared" si="6"/>
        <v>1683000</v>
      </c>
      <c r="AD237" s="30"/>
      <c r="AE237" s="34">
        <v>45449496</v>
      </c>
      <c r="AF237" s="20" t="s">
        <v>319</v>
      </c>
      <c r="AG237" s="240" t="s">
        <v>840</v>
      </c>
      <c r="AI237" s="111"/>
      <c r="AN237" s="111"/>
    </row>
    <row r="238" spans="1:40" s="31" customFormat="1" ht="40.15" customHeight="1" x14ac:dyDescent="0.25">
      <c r="B238" s="35"/>
      <c r="C238" s="27"/>
      <c r="D238" s="27"/>
      <c r="E238" s="27"/>
      <c r="F238" s="27"/>
      <c r="G238" s="27"/>
      <c r="H238" s="51">
        <v>300944233</v>
      </c>
      <c r="I238" s="79">
        <v>44102</v>
      </c>
      <c r="J238" s="18">
        <v>2</v>
      </c>
      <c r="K238" s="285" t="s">
        <v>565</v>
      </c>
      <c r="L238" s="27">
        <v>52907702</v>
      </c>
      <c r="M238" s="27"/>
      <c r="N238" s="27">
        <v>5</v>
      </c>
      <c r="O238" s="34" t="s">
        <v>568</v>
      </c>
      <c r="P238" s="148">
        <f t="shared" si="4"/>
        <v>1479000</v>
      </c>
      <c r="Q238" s="48">
        <v>4437000</v>
      </c>
      <c r="R238" s="77">
        <v>0</v>
      </c>
      <c r="S238" s="77">
        <v>0</v>
      </c>
      <c r="T238" s="141">
        <f t="shared" si="5"/>
        <v>90</v>
      </c>
      <c r="U238" s="78">
        <v>44106</v>
      </c>
      <c r="V238" s="78">
        <v>44196</v>
      </c>
      <c r="W238" s="85">
        <v>0</v>
      </c>
      <c r="X238" s="85">
        <v>0</v>
      </c>
      <c r="Y238" s="27"/>
      <c r="Z238" s="35"/>
      <c r="AA238" s="17">
        <v>420</v>
      </c>
      <c r="AB238" s="79">
        <v>44062</v>
      </c>
      <c r="AC238" s="129">
        <f t="shared" si="6"/>
        <v>1479000</v>
      </c>
      <c r="AD238" s="30"/>
      <c r="AE238" s="34">
        <v>45449496</v>
      </c>
      <c r="AF238" s="20" t="s">
        <v>319</v>
      </c>
      <c r="AG238" s="240" t="s">
        <v>841</v>
      </c>
      <c r="AI238" s="111"/>
      <c r="AN238" s="111"/>
    </row>
    <row r="239" spans="1:40" s="31" customFormat="1" ht="40.15" customHeight="1" x14ac:dyDescent="0.25">
      <c r="A239" s="252" t="s">
        <v>953</v>
      </c>
      <c r="B239" s="35" t="s">
        <v>966</v>
      </c>
      <c r="C239" s="27">
        <v>3114906077</v>
      </c>
      <c r="D239" s="243" t="s">
        <v>967</v>
      </c>
      <c r="E239" s="79">
        <v>22299</v>
      </c>
      <c r="F239" s="27"/>
      <c r="G239" s="27"/>
      <c r="H239" s="51">
        <v>300944234</v>
      </c>
      <c r="I239" s="79">
        <v>44105</v>
      </c>
      <c r="J239" s="18">
        <v>2</v>
      </c>
      <c r="K239" s="126" t="s">
        <v>220</v>
      </c>
      <c r="L239" s="27">
        <v>39553091</v>
      </c>
      <c r="M239" s="27"/>
      <c r="N239" s="27">
        <v>5</v>
      </c>
      <c r="O239" s="35" t="s">
        <v>968</v>
      </c>
      <c r="P239" s="148">
        <f t="shared" ref="P239:P248" si="7">+Q239/3</f>
        <v>1371000</v>
      </c>
      <c r="Q239" s="48">
        <v>4113000</v>
      </c>
      <c r="R239" s="77">
        <v>0</v>
      </c>
      <c r="S239" s="77">
        <v>0</v>
      </c>
      <c r="T239" s="141">
        <f t="shared" ref="T239:T292" si="8">+V239-U239</f>
        <v>91</v>
      </c>
      <c r="U239" s="78">
        <v>44105</v>
      </c>
      <c r="V239" s="78">
        <v>44196</v>
      </c>
      <c r="W239" s="85">
        <v>0</v>
      </c>
      <c r="X239" s="85">
        <v>0</v>
      </c>
      <c r="Y239" s="27"/>
      <c r="Z239" s="35"/>
      <c r="AA239" s="17">
        <v>371</v>
      </c>
      <c r="AB239" s="79">
        <v>44084</v>
      </c>
      <c r="AC239" s="129">
        <f t="shared" ref="AC239:AC245" si="9">+P239</f>
        <v>1371000</v>
      </c>
      <c r="AD239" s="30"/>
      <c r="AE239" s="27"/>
      <c r="AF239" s="47" t="s">
        <v>311</v>
      </c>
      <c r="AG239" s="240" t="s">
        <v>842</v>
      </c>
      <c r="AI239" s="111"/>
      <c r="AN239" s="111"/>
    </row>
    <row r="240" spans="1:40" s="31" customFormat="1" ht="40.15" customHeight="1" x14ac:dyDescent="0.25">
      <c r="A240" s="252" t="s">
        <v>953</v>
      </c>
      <c r="B240" s="35" t="s">
        <v>969</v>
      </c>
      <c r="C240" s="27">
        <v>3133109791</v>
      </c>
      <c r="D240" s="243" t="s">
        <v>970</v>
      </c>
      <c r="E240" s="79">
        <v>26580</v>
      </c>
      <c r="F240" s="27"/>
      <c r="G240" s="27"/>
      <c r="H240" s="51">
        <v>300944235</v>
      </c>
      <c r="I240" s="79">
        <v>44105</v>
      </c>
      <c r="J240" s="18">
        <v>2</v>
      </c>
      <c r="K240" s="126" t="s">
        <v>218</v>
      </c>
      <c r="L240" s="27">
        <v>39568744</v>
      </c>
      <c r="M240" s="27"/>
      <c r="N240" s="27">
        <v>1</v>
      </c>
      <c r="O240" s="35" t="s">
        <v>968</v>
      </c>
      <c r="P240" s="148">
        <f t="shared" si="7"/>
        <v>1371000</v>
      </c>
      <c r="Q240" s="48">
        <v>4113000</v>
      </c>
      <c r="R240" s="77">
        <v>0</v>
      </c>
      <c r="S240" s="77">
        <v>0</v>
      </c>
      <c r="T240" s="141">
        <f t="shared" si="8"/>
        <v>91</v>
      </c>
      <c r="U240" s="78">
        <v>44105</v>
      </c>
      <c r="V240" s="78">
        <v>44196</v>
      </c>
      <c r="W240" s="85">
        <v>0</v>
      </c>
      <c r="X240" s="85">
        <v>0</v>
      </c>
      <c r="Y240" s="27"/>
      <c r="Z240" s="35"/>
      <c r="AA240" s="17">
        <v>371</v>
      </c>
      <c r="AB240" s="79">
        <v>44084</v>
      </c>
      <c r="AC240" s="129">
        <f t="shared" si="9"/>
        <v>1371000</v>
      </c>
      <c r="AD240" s="30"/>
      <c r="AE240" s="27"/>
      <c r="AF240" s="47" t="s">
        <v>311</v>
      </c>
      <c r="AG240" s="240" t="s">
        <v>843</v>
      </c>
      <c r="AI240" s="111"/>
      <c r="AN240" s="111"/>
    </row>
    <row r="241" spans="1:40" s="31" customFormat="1" ht="40.15" customHeight="1" x14ac:dyDescent="0.25">
      <c r="A241" s="252" t="s">
        <v>953</v>
      </c>
      <c r="B241" s="35" t="s">
        <v>972</v>
      </c>
      <c r="C241" s="27">
        <v>3106888654</v>
      </c>
      <c r="D241" s="243" t="s">
        <v>971</v>
      </c>
      <c r="E241" s="79">
        <v>24117</v>
      </c>
      <c r="F241" s="27"/>
      <c r="G241" s="27"/>
      <c r="H241" s="51">
        <v>300944236</v>
      </c>
      <c r="I241" s="79" t="s">
        <v>592</v>
      </c>
      <c r="J241" s="18">
        <v>1</v>
      </c>
      <c r="K241" s="126" t="s">
        <v>217</v>
      </c>
      <c r="L241" s="27">
        <v>79371892</v>
      </c>
      <c r="M241" s="27"/>
      <c r="N241" s="27">
        <v>1</v>
      </c>
      <c r="O241" s="35" t="s">
        <v>968</v>
      </c>
      <c r="P241" s="148">
        <f t="shared" si="7"/>
        <v>1371000</v>
      </c>
      <c r="Q241" s="48">
        <v>4113000</v>
      </c>
      <c r="R241" s="77">
        <v>0</v>
      </c>
      <c r="S241" s="77">
        <v>0</v>
      </c>
      <c r="T241" s="141">
        <f t="shared" si="8"/>
        <v>91</v>
      </c>
      <c r="U241" s="78">
        <v>44105</v>
      </c>
      <c r="V241" s="78">
        <v>44196</v>
      </c>
      <c r="W241" s="85">
        <v>0</v>
      </c>
      <c r="X241" s="85">
        <v>0</v>
      </c>
      <c r="Y241" s="27"/>
      <c r="Z241" s="35"/>
      <c r="AA241" s="17">
        <v>371</v>
      </c>
      <c r="AB241" s="79">
        <v>44084</v>
      </c>
      <c r="AC241" s="129">
        <f t="shared" si="9"/>
        <v>1371000</v>
      </c>
      <c r="AD241" s="30"/>
      <c r="AE241" s="27"/>
      <c r="AF241" s="47" t="s">
        <v>311</v>
      </c>
      <c r="AG241" s="240" t="s">
        <v>844</v>
      </c>
      <c r="AI241" s="111"/>
      <c r="AN241" s="111"/>
    </row>
    <row r="242" spans="1:40" s="31" customFormat="1" ht="40.15" customHeight="1" x14ac:dyDescent="0.25">
      <c r="A242" s="252" t="s">
        <v>953</v>
      </c>
      <c r="B242" s="35" t="s">
        <v>974</v>
      </c>
      <c r="C242" s="27">
        <v>3213939069</v>
      </c>
      <c r="D242" s="243" t="s">
        <v>973</v>
      </c>
      <c r="E242" s="79">
        <v>34280</v>
      </c>
      <c r="F242" s="27"/>
      <c r="G242" s="27"/>
      <c r="H242" s="51">
        <v>300944237</v>
      </c>
      <c r="I242" s="79" t="s">
        <v>592</v>
      </c>
      <c r="J242" s="18">
        <v>1</v>
      </c>
      <c r="K242" s="126" t="s">
        <v>527</v>
      </c>
      <c r="L242" s="27">
        <v>1033759152</v>
      </c>
      <c r="M242" s="27"/>
      <c r="N242" s="27">
        <v>0</v>
      </c>
      <c r="O242" s="35" t="s">
        <v>593</v>
      </c>
      <c r="P242" s="148">
        <f t="shared" si="7"/>
        <v>1317000</v>
      </c>
      <c r="Q242" s="48">
        <v>3951000</v>
      </c>
      <c r="R242" s="77">
        <v>0</v>
      </c>
      <c r="S242" s="77">
        <v>0</v>
      </c>
      <c r="T242" s="141">
        <f t="shared" si="8"/>
        <v>91</v>
      </c>
      <c r="U242" s="78">
        <v>44105</v>
      </c>
      <c r="V242" s="78">
        <v>44196</v>
      </c>
      <c r="W242" s="85">
        <v>0</v>
      </c>
      <c r="X242" s="85">
        <v>0</v>
      </c>
      <c r="Y242" s="27"/>
      <c r="Z242" s="35"/>
      <c r="AA242" s="17">
        <v>360</v>
      </c>
      <c r="AB242" s="79">
        <v>44084</v>
      </c>
      <c r="AC242" s="129">
        <f t="shared" si="9"/>
        <v>1317000</v>
      </c>
      <c r="AD242" s="30"/>
      <c r="AE242" s="27"/>
      <c r="AF242" s="47" t="s">
        <v>310</v>
      </c>
      <c r="AG242" s="240" t="s">
        <v>845</v>
      </c>
      <c r="AI242" s="111"/>
      <c r="AN242" s="111"/>
    </row>
    <row r="243" spans="1:40" s="31" customFormat="1" ht="40.15" customHeight="1" x14ac:dyDescent="0.25">
      <c r="A243" s="252" t="s">
        <v>953</v>
      </c>
      <c r="B243" s="35" t="s">
        <v>976</v>
      </c>
      <c r="C243" s="27">
        <v>3203107952</v>
      </c>
      <c r="D243" s="243" t="s">
        <v>975</v>
      </c>
      <c r="E243" s="79">
        <v>33102</v>
      </c>
      <c r="F243" s="27"/>
      <c r="G243" s="27"/>
      <c r="H243" s="51">
        <v>300944238</v>
      </c>
      <c r="I243" s="79">
        <v>44105</v>
      </c>
      <c r="J243" s="18">
        <v>1</v>
      </c>
      <c r="K243" s="126" t="s">
        <v>214</v>
      </c>
      <c r="L243" s="27">
        <v>1071986861</v>
      </c>
      <c r="M243" s="27"/>
      <c r="N243" s="27">
        <v>5</v>
      </c>
      <c r="O243" s="35" t="s">
        <v>593</v>
      </c>
      <c r="P243" s="148">
        <f t="shared" si="7"/>
        <v>1317000</v>
      </c>
      <c r="Q243" s="48">
        <v>3951000</v>
      </c>
      <c r="R243" s="77">
        <v>0</v>
      </c>
      <c r="S243" s="77">
        <v>0</v>
      </c>
      <c r="T243" s="141">
        <f t="shared" si="8"/>
        <v>91</v>
      </c>
      <c r="U243" s="78">
        <v>44105</v>
      </c>
      <c r="V243" s="78">
        <v>44196</v>
      </c>
      <c r="W243" s="85">
        <v>0</v>
      </c>
      <c r="X243" s="85">
        <v>0</v>
      </c>
      <c r="Y243" s="27"/>
      <c r="Z243" s="35"/>
      <c r="AA243" s="17">
        <v>360</v>
      </c>
      <c r="AB243" s="79">
        <v>44084</v>
      </c>
      <c r="AC243" s="129">
        <f t="shared" si="9"/>
        <v>1317000</v>
      </c>
      <c r="AD243" s="30"/>
      <c r="AE243" s="27"/>
      <c r="AF243" s="47" t="s">
        <v>310</v>
      </c>
      <c r="AG243" s="240" t="s">
        <v>846</v>
      </c>
      <c r="AI243" s="111"/>
      <c r="AN243" s="111"/>
    </row>
    <row r="244" spans="1:40" s="31" customFormat="1" ht="40.15" customHeight="1" x14ac:dyDescent="0.25">
      <c r="A244" s="252" t="s">
        <v>953</v>
      </c>
      <c r="B244" s="35" t="s">
        <v>977</v>
      </c>
      <c r="C244" s="27">
        <v>3185384041</v>
      </c>
      <c r="D244" s="243" t="s">
        <v>978</v>
      </c>
      <c r="E244" s="79">
        <v>30414</v>
      </c>
      <c r="F244" s="27"/>
      <c r="G244" s="27"/>
      <c r="H244" s="51">
        <v>300944239</v>
      </c>
      <c r="I244" s="79">
        <v>44105</v>
      </c>
      <c r="J244" s="18">
        <v>2</v>
      </c>
      <c r="K244" s="126" t="s">
        <v>215</v>
      </c>
      <c r="L244" s="27">
        <v>32002768</v>
      </c>
      <c r="M244" s="27"/>
      <c r="N244" s="27">
        <v>3</v>
      </c>
      <c r="O244" s="35" t="s">
        <v>593</v>
      </c>
      <c r="P244" s="148">
        <f t="shared" si="7"/>
        <v>1317000</v>
      </c>
      <c r="Q244" s="48">
        <v>3951000</v>
      </c>
      <c r="R244" s="77">
        <v>0</v>
      </c>
      <c r="S244" s="77">
        <v>0</v>
      </c>
      <c r="T244" s="141">
        <f t="shared" si="8"/>
        <v>91</v>
      </c>
      <c r="U244" s="78">
        <v>44105</v>
      </c>
      <c r="V244" s="78">
        <v>44196</v>
      </c>
      <c r="W244" s="85">
        <v>0</v>
      </c>
      <c r="X244" s="85">
        <v>0</v>
      </c>
      <c r="Y244" s="27"/>
      <c r="Z244" s="35"/>
      <c r="AA244" s="17">
        <v>360</v>
      </c>
      <c r="AB244" s="79">
        <v>44084</v>
      </c>
      <c r="AC244" s="129">
        <f t="shared" si="9"/>
        <v>1317000</v>
      </c>
      <c r="AD244" s="30"/>
      <c r="AE244" s="27"/>
      <c r="AF244" s="47" t="s">
        <v>310</v>
      </c>
      <c r="AG244" s="240" t="s">
        <v>847</v>
      </c>
      <c r="AI244" s="111"/>
      <c r="AN244" s="111"/>
    </row>
    <row r="245" spans="1:40" s="31" customFormat="1" ht="40.15" customHeight="1" x14ac:dyDescent="0.25">
      <c r="A245" s="252" t="s">
        <v>953</v>
      </c>
      <c r="B245" s="35" t="s">
        <v>979</v>
      </c>
      <c r="C245" s="27">
        <v>3143160180</v>
      </c>
      <c r="D245" s="243" t="s">
        <v>980</v>
      </c>
      <c r="E245" s="79">
        <v>23944</v>
      </c>
      <c r="F245" s="27"/>
      <c r="G245" s="27"/>
      <c r="H245" s="51">
        <v>300944240</v>
      </c>
      <c r="I245" s="79">
        <v>44105</v>
      </c>
      <c r="J245" s="18">
        <v>2</v>
      </c>
      <c r="K245" s="47" t="s">
        <v>224</v>
      </c>
      <c r="L245" s="27">
        <v>51799019</v>
      </c>
      <c r="M245" s="27"/>
      <c r="N245" s="27">
        <v>4</v>
      </c>
      <c r="O245" s="35" t="s">
        <v>593</v>
      </c>
      <c r="P245" s="148">
        <f t="shared" si="7"/>
        <v>1125000</v>
      </c>
      <c r="Q245" s="48">
        <v>3375000</v>
      </c>
      <c r="R245" s="77">
        <v>0</v>
      </c>
      <c r="S245" s="77">
        <v>0</v>
      </c>
      <c r="T245" s="141">
        <f t="shared" si="8"/>
        <v>91</v>
      </c>
      <c r="U245" s="78">
        <v>44105</v>
      </c>
      <c r="V245" s="78">
        <v>44196</v>
      </c>
      <c r="W245" s="85">
        <v>0</v>
      </c>
      <c r="X245" s="85">
        <v>0</v>
      </c>
      <c r="Y245" s="27"/>
      <c r="Z245" s="35"/>
      <c r="AA245" s="17">
        <v>360</v>
      </c>
      <c r="AB245" s="79">
        <v>44084</v>
      </c>
      <c r="AC245" s="129">
        <f t="shared" si="9"/>
        <v>1125000</v>
      </c>
      <c r="AD245" s="30"/>
      <c r="AE245" s="27"/>
      <c r="AF245" s="47" t="s">
        <v>310</v>
      </c>
      <c r="AG245" s="240" t="s">
        <v>848</v>
      </c>
      <c r="AI245" s="111"/>
      <c r="AN245" s="111"/>
    </row>
    <row r="246" spans="1:40" s="31" customFormat="1" ht="40.15" customHeight="1" x14ac:dyDescent="0.25">
      <c r="A246" s="252" t="s">
        <v>953</v>
      </c>
      <c r="B246" s="244" t="s">
        <v>982</v>
      </c>
      <c r="C246" s="245">
        <v>3175067825</v>
      </c>
      <c r="D246" s="254" t="s">
        <v>981</v>
      </c>
      <c r="E246" s="246">
        <v>35206</v>
      </c>
      <c r="F246" s="245"/>
      <c r="G246" s="245"/>
      <c r="H246" s="101">
        <v>300944241</v>
      </c>
      <c r="I246" s="246">
        <v>44105</v>
      </c>
      <c r="J246" s="18">
        <v>1</v>
      </c>
      <c r="K246" s="247" t="s">
        <v>528</v>
      </c>
      <c r="L246" s="245">
        <v>1071987943</v>
      </c>
      <c r="M246" s="245"/>
      <c r="N246" s="245">
        <v>5</v>
      </c>
      <c r="O246" s="244" t="s">
        <v>594</v>
      </c>
      <c r="P246" s="248">
        <f t="shared" si="7"/>
        <v>1125000</v>
      </c>
      <c r="Q246" s="249">
        <v>3375000</v>
      </c>
      <c r="R246" s="250">
        <v>0</v>
      </c>
      <c r="S246" s="250">
        <v>0</v>
      </c>
      <c r="T246" s="156">
        <f>+V246-U246</f>
        <v>91</v>
      </c>
      <c r="U246" s="251">
        <v>44105</v>
      </c>
      <c r="V246" s="78">
        <v>44196</v>
      </c>
      <c r="W246" s="85">
        <v>0</v>
      </c>
      <c r="X246" s="85">
        <v>0</v>
      </c>
      <c r="Y246" s="27"/>
      <c r="Z246" s="35"/>
      <c r="AA246" s="17">
        <v>361</v>
      </c>
      <c r="AB246" s="79">
        <v>44084</v>
      </c>
      <c r="AC246" s="129">
        <f t="shared" si="6"/>
        <v>1125000</v>
      </c>
      <c r="AD246" s="30"/>
      <c r="AE246" s="104">
        <v>23588334</v>
      </c>
      <c r="AF246" s="47" t="s">
        <v>447</v>
      </c>
      <c r="AG246" s="240" t="s">
        <v>849</v>
      </c>
      <c r="AI246" s="111"/>
      <c r="AN246" s="111"/>
    </row>
    <row r="247" spans="1:40" s="31" customFormat="1" ht="40.15" customHeight="1" x14ac:dyDescent="0.25">
      <c r="A247" s="252" t="s">
        <v>953</v>
      </c>
      <c r="B247" s="35" t="s">
        <v>983</v>
      </c>
      <c r="C247" s="27">
        <v>3003821950</v>
      </c>
      <c r="D247" s="243" t="s">
        <v>984</v>
      </c>
      <c r="E247" s="79">
        <v>21463</v>
      </c>
      <c r="F247" s="27"/>
      <c r="G247" s="27"/>
      <c r="H247" s="51">
        <v>300944242</v>
      </c>
      <c r="I247" s="79">
        <v>44105</v>
      </c>
      <c r="J247" s="18">
        <v>1</v>
      </c>
      <c r="K247" s="47" t="s">
        <v>204</v>
      </c>
      <c r="L247" s="27">
        <v>19352001</v>
      </c>
      <c r="M247" s="27"/>
      <c r="N247" s="27">
        <v>7</v>
      </c>
      <c r="O247" s="35" t="s">
        <v>595</v>
      </c>
      <c r="P247" s="148">
        <f t="shared" si="7"/>
        <v>9000000</v>
      </c>
      <c r="Q247" s="48">
        <v>27000000</v>
      </c>
      <c r="R247" s="77">
        <v>0</v>
      </c>
      <c r="S247" s="77">
        <v>0</v>
      </c>
      <c r="T247" s="141">
        <f t="shared" si="8"/>
        <v>91</v>
      </c>
      <c r="U247" s="78">
        <v>44105</v>
      </c>
      <c r="V247" s="78">
        <v>44196</v>
      </c>
      <c r="W247" s="85">
        <v>0</v>
      </c>
      <c r="X247" s="85">
        <v>0</v>
      </c>
      <c r="Y247" s="27"/>
      <c r="Z247" s="35"/>
      <c r="AA247" s="17">
        <v>369</v>
      </c>
      <c r="AB247" s="79">
        <v>44084</v>
      </c>
      <c r="AC247" s="129">
        <f t="shared" si="6"/>
        <v>9000000</v>
      </c>
      <c r="AD247" s="30"/>
      <c r="AE247" s="34">
        <v>45449496</v>
      </c>
      <c r="AF247" s="47" t="s">
        <v>319</v>
      </c>
      <c r="AG247" s="240" t="s">
        <v>850</v>
      </c>
      <c r="AI247" s="111"/>
      <c r="AN247" s="111"/>
    </row>
    <row r="248" spans="1:40" s="31" customFormat="1" ht="40.15" customHeight="1" x14ac:dyDescent="0.25">
      <c r="A248" s="252" t="s">
        <v>953</v>
      </c>
      <c r="B248" s="35" t="s">
        <v>985</v>
      </c>
      <c r="C248" s="27">
        <v>3043393338</v>
      </c>
      <c r="D248" s="243" t="s">
        <v>986</v>
      </c>
      <c r="E248" s="79">
        <v>33199</v>
      </c>
      <c r="F248" s="27"/>
      <c r="G248" s="27"/>
      <c r="H248" s="51">
        <v>300944243</v>
      </c>
      <c r="I248" s="79">
        <v>44105</v>
      </c>
      <c r="J248" s="18">
        <v>2</v>
      </c>
      <c r="K248" s="47" t="s">
        <v>221</v>
      </c>
      <c r="L248" s="27">
        <v>1014216673</v>
      </c>
      <c r="M248" s="27"/>
      <c r="N248" s="27">
        <v>7</v>
      </c>
      <c r="O248" s="35" t="s">
        <v>596</v>
      </c>
      <c r="P248" s="148">
        <f t="shared" si="7"/>
        <v>7000000</v>
      </c>
      <c r="Q248" s="48">
        <v>21000000</v>
      </c>
      <c r="R248" s="77">
        <v>0</v>
      </c>
      <c r="S248" s="77">
        <v>0</v>
      </c>
      <c r="T248" s="141">
        <f t="shared" si="8"/>
        <v>91</v>
      </c>
      <c r="U248" s="78">
        <v>44105</v>
      </c>
      <c r="V248" s="78">
        <v>44196</v>
      </c>
      <c r="W248" s="85">
        <v>0</v>
      </c>
      <c r="X248" s="85">
        <v>0</v>
      </c>
      <c r="Y248" s="27"/>
      <c r="Z248" s="35"/>
      <c r="AA248" s="17">
        <v>369</v>
      </c>
      <c r="AB248" s="79">
        <v>44084</v>
      </c>
      <c r="AC248" s="129">
        <f t="shared" si="6"/>
        <v>7000000</v>
      </c>
      <c r="AD248" s="30"/>
      <c r="AE248" s="34">
        <v>45449496</v>
      </c>
      <c r="AF248" s="47" t="s">
        <v>319</v>
      </c>
      <c r="AG248" s="240" t="s">
        <v>851</v>
      </c>
      <c r="AI248" s="111"/>
      <c r="AN248" s="111"/>
    </row>
    <row r="249" spans="1:40" s="31" customFormat="1" ht="40.15" customHeight="1" x14ac:dyDescent="0.25">
      <c r="A249" s="252" t="s">
        <v>953</v>
      </c>
      <c r="B249" s="35" t="s">
        <v>987</v>
      </c>
      <c r="C249" s="27">
        <v>3105722181</v>
      </c>
      <c r="D249" s="243" t="s">
        <v>988</v>
      </c>
      <c r="E249" s="79">
        <v>27146</v>
      </c>
      <c r="F249" s="27"/>
      <c r="G249" s="27"/>
      <c r="H249" s="51">
        <v>300944244</v>
      </c>
      <c r="I249" s="79">
        <v>44105</v>
      </c>
      <c r="J249" s="18">
        <v>1</v>
      </c>
      <c r="K249" s="47" t="s">
        <v>234</v>
      </c>
      <c r="L249" s="27">
        <v>11323002</v>
      </c>
      <c r="M249" s="27"/>
      <c r="N249" s="27">
        <v>1</v>
      </c>
      <c r="O249" s="35" t="s">
        <v>597</v>
      </c>
      <c r="P249" s="148">
        <v>1089700</v>
      </c>
      <c r="Q249" s="48">
        <v>1089700</v>
      </c>
      <c r="R249" s="77">
        <v>0</v>
      </c>
      <c r="S249" s="77">
        <v>0</v>
      </c>
      <c r="T249" s="141">
        <f t="shared" si="8"/>
        <v>30</v>
      </c>
      <c r="U249" s="78">
        <v>44105</v>
      </c>
      <c r="V249" s="78">
        <v>44135</v>
      </c>
      <c r="W249" s="85">
        <v>0</v>
      </c>
      <c r="X249" s="85">
        <v>0</v>
      </c>
      <c r="Y249" s="27"/>
      <c r="Z249" s="35"/>
      <c r="AA249" s="17">
        <v>358</v>
      </c>
      <c r="AB249" s="79">
        <v>44084</v>
      </c>
      <c r="AC249" s="129">
        <f t="shared" si="6"/>
        <v>1089700</v>
      </c>
      <c r="AD249" s="30"/>
      <c r="AE249" s="34"/>
      <c r="AF249" s="47" t="s">
        <v>312</v>
      </c>
      <c r="AG249" s="240" t="s">
        <v>852</v>
      </c>
      <c r="AI249" s="111"/>
      <c r="AN249" s="111"/>
    </row>
    <row r="250" spans="1:40" s="31" customFormat="1" ht="40.15" customHeight="1" x14ac:dyDescent="0.25">
      <c r="B250" s="35"/>
      <c r="C250" s="27"/>
      <c r="D250" s="243" t="s">
        <v>992</v>
      </c>
      <c r="E250" s="79">
        <v>31358</v>
      </c>
      <c r="F250" s="27"/>
      <c r="G250" s="27"/>
      <c r="H250" s="51">
        <v>300944245</v>
      </c>
      <c r="I250" s="79">
        <v>44105</v>
      </c>
      <c r="J250" s="18">
        <v>2</v>
      </c>
      <c r="K250" s="47" t="s">
        <v>229</v>
      </c>
      <c r="L250" s="27">
        <v>39584939</v>
      </c>
      <c r="M250" s="27"/>
      <c r="N250" s="27">
        <v>8</v>
      </c>
      <c r="O250" s="35" t="s">
        <v>597</v>
      </c>
      <c r="P250" s="148">
        <f>+Q250/3</f>
        <v>1089700</v>
      </c>
      <c r="Q250" s="48">
        <v>3269100</v>
      </c>
      <c r="R250" s="77">
        <v>0</v>
      </c>
      <c r="S250" s="77">
        <v>0</v>
      </c>
      <c r="T250" s="141">
        <f t="shared" si="8"/>
        <v>91</v>
      </c>
      <c r="U250" s="78">
        <v>44105</v>
      </c>
      <c r="V250" s="78">
        <v>44196</v>
      </c>
      <c r="W250" s="85">
        <v>0</v>
      </c>
      <c r="X250" s="85">
        <v>0</v>
      </c>
      <c r="Y250" s="27"/>
      <c r="Z250" s="35"/>
      <c r="AA250" s="17">
        <v>358</v>
      </c>
      <c r="AB250" s="79">
        <v>44084</v>
      </c>
      <c r="AC250" s="129">
        <f t="shared" si="6"/>
        <v>1089700</v>
      </c>
      <c r="AD250" s="30"/>
      <c r="AE250" s="34"/>
      <c r="AF250" s="47" t="s">
        <v>312</v>
      </c>
      <c r="AG250" s="240" t="s">
        <v>853</v>
      </c>
      <c r="AI250" s="111"/>
      <c r="AN250" s="111"/>
    </row>
    <row r="251" spans="1:40" s="31" customFormat="1" ht="40.15" customHeight="1" x14ac:dyDescent="0.25">
      <c r="B251" s="35"/>
      <c r="C251" s="27"/>
      <c r="D251" s="27"/>
      <c r="E251" s="27"/>
      <c r="F251" s="27"/>
      <c r="G251" s="27"/>
      <c r="H251" s="51">
        <v>300944246</v>
      </c>
      <c r="I251" s="79">
        <v>44105</v>
      </c>
      <c r="J251" s="18">
        <v>2</v>
      </c>
      <c r="K251" s="47" t="s">
        <v>233</v>
      </c>
      <c r="L251" s="27">
        <v>53079800</v>
      </c>
      <c r="M251" s="27"/>
      <c r="N251" s="27">
        <v>9</v>
      </c>
      <c r="O251" s="35" t="s">
        <v>597</v>
      </c>
      <c r="P251" s="148">
        <f>+Q251/3</f>
        <v>1089700</v>
      </c>
      <c r="Q251" s="48">
        <v>3269100</v>
      </c>
      <c r="R251" s="77">
        <v>0</v>
      </c>
      <c r="S251" s="77">
        <v>0</v>
      </c>
      <c r="T251" s="141">
        <f>+V251-U251</f>
        <v>91</v>
      </c>
      <c r="U251" s="78">
        <v>44105</v>
      </c>
      <c r="V251" s="78">
        <v>44196</v>
      </c>
      <c r="W251" s="85">
        <v>0</v>
      </c>
      <c r="X251" s="85">
        <v>0</v>
      </c>
      <c r="Y251" s="27"/>
      <c r="Z251" s="35"/>
      <c r="AA251" s="17">
        <v>358</v>
      </c>
      <c r="AB251" s="79">
        <v>44084</v>
      </c>
      <c r="AC251" s="129">
        <f>+P251</f>
        <v>1089700</v>
      </c>
      <c r="AD251" s="30"/>
      <c r="AE251" s="27"/>
      <c r="AF251" s="47" t="s">
        <v>312</v>
      </c>
      <c r="AG251" s="240" t="s">
        <v>854</v>
      </c>
      <c r="AI251" s="111"/>
      <c r="AN251" s="111"/>
    </row>
    <row r="252" spans="1:40" s="31" customFormat="1" ht="40.15" customHeight="1" x14ac:dyDescent="0.25">
      <c r="B252" s="35"/>
      <c r="C252" s="27"/>
      <c r="D252" s="27"/>
      <c r="E252" s="27"/>
      <c r="F252" s="27"/>
      <c r="G252" s="27"/>
      <c r="H252" s="51">
        <v>300944247</v>
      </c>
      <c r="I252" s="79">
        <v>44105</v>
      </c>
      <c r="J252" s="18">
        <v>1</v>
      </c>
      <c r="K252" s="47" t="s">
        <v>226</v>
      </c>
      <c r="L252" s="27">
        <v>1071986177</v>
      </c>
      <c r="M252" s="27"/>
      <c r="N252" s="27">
        <v>5</v>
      </c>
      <c r="O252" s="35" t="s">
        <v>599</v>
      </c>
      <c r="P252" s="148" t="s">
        <v>1301</v>
      </c>
      <c r="Q252" s="48">
        <v>15250000</v>
      </c>
      <c r="R252" s="77">
        <v>0</v>
      </c>
      <c r="S252" s="77">
        <v>0</v>
      </c>
      <c r="T252" s="141">
        <f>+V252-U252</f>
        <v>91</v>
      </c>
      <c r="U252" s="78">
        <v>44105</v>
      </c>
      <c r="V252" s="78">
        <v>44196</v>
      </c>
      <c r="W252" s="85">
        <v>0</v>
      </c>
      <c r="X252" s="85">
        <v>0</v>
      </c>
      <c r="Y252" s="27"/>
      <c r="Z252" s="35"/>
      <c r="AA252" s="74" t="s">
        <v>598</v>
      </c>
      <c r="AB252" s="79">
        <v>44084</v>
      </c>
      <c r="AC252" s="129" t="str">
        <f>+P252</f>
        <v>3 PAGOS DE $4.750.000 MAS $1.000.000PARA  DESPLAZAMIENTOS</v>
      </c>
      <c r="AD252" s="30"/>
      <c r="AE252" s="34">
        <v>45449496</v>
      </c>
      <c r="AF252" s="47" t="s">
        <v>319</v>
      </c>
      <c r="AG252" s="240" t="s">
        <v>855</v>
      </c>
      <c r="AI252" s="111"/>
      <c r="AN252" s="111"/>
    </row>
    <row r="253" spans="1:40" s="31" customFormat="1" ht="40.15" customHeight="1" x14ac:dyDescent="0.25">
      <c r="B253" s="35"/>
      <c r="C253" s="27"/>
      <c r="D253" s="27"/>
      <c r="E253" s="27"/>
      <c r="F253" s="35" t="s">
        <v>600</v>
      </c>
      <c r="G253" s="35"/>
      <c r="H253" s="51">
        <v>300944248</v>
      </c>
      <c r="I253" s="79">
        <v>44105</v>
      </c>
      <c r="J253" s="18">
        <v>2</v>
      </c>
      <c r="K253" s="47" t="s">
        <v>208</v>
      </c>
      <c r="L253" s="27">
        <v>41752358</v>
      </c>
      <c r="M253" s="27"/>
      <c r="N253" s="27">
        <v>7</v>
      </c>
      <c r="O253" s="35" t="s">
        <v>160</v>
      </c>
      <c r="P253" s="148">
        <f>+Q253/3</f>
        <v>4050000</v>
      </c>
      <c r="Q253" s="48">
        <v>12150000</v>
      </c>
      <c r="R253" s="77">
        <v>0</v>
      </c>
      <c r="S253" s="77">
        <v>0</v>
      </c>
      <c r="T253" s="141"/>
      <c r="U253" s="78">
        <v>44105</v>
      </c>
      <c r="V253" s="78">
        <v>44196</v>
      </c>
      <c r="W253" s="85">
        <v>0</v>
      </c>
      <c r="X253" s="85">
        <v>0</v>
      </c>
      <c r="Y253" s="27"/>
      <c r="Z253" s="35"/>
      <c r="AA253" s="17">
        <v>370</v>
      </c>
      <c r="AB253" s="79">
        <v>44084</v>
      </c>
      <c r="AC253" s="129">
        <f>+P253</f>
        <v>4050000</v>
      </c>
      <c r="AD253" s="30"/>
      <c r="AE253" s="34"/>
      <c r="AF253" s="47" t="s">
        <v>318</v>
      </c>
      <c r="AG253" s="240" t="s">
        <v>856</v>
      </c>
      <c r="AI253" s="111"/>
      <c r="AN253" s="111"/>
    </row>
    <row r="254" spans="1:40" ht="40.15" customHeight="1" x14ac:dyDescent="0.25">
      <c r="B254" s="83"/>
      <c r="C254" s="80"/>
      <c r="D254" s="80"/>
      <c r="E254" s="80"/>
      <c r="F254" s="80"/>
      <c r="G254" s="80"/>
      <c r="H254" s="51">
        <v>300944249</v>
      </c>
      <c r="I254" s="82">
        <v>44105</v>
      </c>
      <c r="J254" s="18">
        <v>2</v>
      </c>
      <c r="K254" s="87" t="s">
        <v>209</v>
      </c>
      <c r="L254" s="80">
        <v>1020774730</v>
      </c>
      <c r="M254" s="80"/>
      <c r="N254" s="80">
        <v>3</v>
      </c>
      <c r="O254" s="83" t="s">
        <v>601</v>
      </c>
      <c r="P254" s="148">
        <f t="shared" ref="P254:P276" si="10">+Q254/3</f>
        <v>1297900</v>
      </c>
      <c r="Q254" s="144">
        <v>3893700</v>
      </c>
      <c r="R254" s="85">
        <v>0</v>
      </c>
      <c r="S254" s="85">
        <v>0</v>
      </c>
      <c r="T254" s="141">
        <f t="shared" si="8"/>
        <v>91</v>
      </c>
      <c r="U254" s="84">
        <v>44105</v>
      </c>
      <c r="V254" s="84">
        <v>44196</v>
      </c>
      <c r="W254" s="85">
        <v>0</v>
      </c>
      <c r="X254" s="85">
        <v>0</v>
      </c>
      <c r="Y254" s="80"/>
      <c r="Z254" s="83"/>
      <c r="AA254" s="145">
        <v>359</v>
      </c>
      <c r="AB254" s="82">
        <v>44084</v>
      </c>
      <c r="AC254" s="129">
        <f t="shared" si="6"/>
        <v>1297900</v>
      </c>
      <c r="AD254" s="86"/>
      <c r="AE254" s="34">
        <v>45449496</v>
      </c>
      <c r="AF254" s="47" t="s">
        <v>319</v>
      </c>
      <c r="AG254" s="176" t="s">
        <v>857</v>
      </c>
      <c r="AI254" s="143"/>
      <c r="AN254" s="143"/>
    </row>
    <row r="255" spans="1:40" ht="45" customHeight="1" x14ac:dyDescent="0.25">
      <c r="B255" s="83"/>
      <c r="C255" s="80"/>
      <c r="D255" s="80"/>
      <c r="E255" s="80"/>
      <c r="F255" s="80"/>
      <c r="G255" s="80"/>
      <c r="H255" s="51">
        <v>300944250</v>
      </c>
      <c r="I255" s="82">
        <v>44105</v>
      </c>
      <c r="J255" s="18">
        <v>2</v>
      </c>
      <c r="K255" s="87" t="s">
        <v>210</v>
      </c>
      <c r="L255" s="80">
        <v>1071986953</v>
      </c>
      <c r="M255" s="80"/>
      <c r="N255" s="80">
        <v>4</v>
      </c>
      <c r="O255" s="83" t="s">
        <v>601</v>
      </c>
      <c r="P255" s="148">
        <f t="shared" si="10"/>
        <v>1297900</v>
      </c>
      <c r="Q255" s="144">
        <v>3893700</v>
      </c>
      <c r="R255" s="85">
        <v>0</v>
      </c>
      <c r="S255" s="85">
        <v>0</v>
      </c>
      <c r="T255" s="141">
        <f>+V255-U255</f>
        <v>91</v>
      </c>
      <c r="U255" s="84">
        <v>44105</v>
      </c>
      <c r="V255" s="84">
        <v>44196</v>
      </c>
      <c r="W255" s="85">
        <v>0</v>
      </c>
      <c r="X255" s="85">
        <v>0</v>
      </c>
      <c r="Y255" s="80"/>
      <c r="Z255" s="83"/>
      <c r="AA255" s="145">
        <v>359</v>
      </c>
      <c r="AB255" s="82">
        <v>44084</v>
      </c>
      <c r="AC255" s="129">
        <f>+P255</f>
        <v>1297900</v>
      </c>
      <c r="AD255" s="86"/>
      <c r="AE255" s="34">
        <v>45449496</v>
      </c>
      <c r="AF255" s="47" t="s">
        <v>319</v>
      </c>
      <c r="AG255" s="176" t="s">
        <v>858</v>
      </c>
      <c r="AI255" s="143"/>
      <c r="AN255" s="143"/>
    </row>
    <row r="256" spans="1:40" ht="45" customHeight="1" x14ac:dyDescent="0.25">
      <c r="B256" s="83" t="s">
        <v>1103</v>
      </c>
      <c r="C256" s="80">
        <v>3185389047</v>
      </c>
      <c r="D256" s="241" t="s">
        <v>1104</v>
      </c>
      <c r="E256" s="80"/>
      <c r="F256" s="80"/>
      <c r="G256" s="80"/>
      <c r="H256" s="51">
        <v>300944251</v>
      </c>
      <c r="I256" s="82">
        <v>44105</v>
      </c>
      <c r="J256" s="18">
        <v>2</v>
      </c>
      <c r="K256" s="87" t="s">
        <v>503</v>
      </c>
      <c r="L256" s="80">
        <v>1020723024</v>
      </c>
      <c r="M256" s="80"/>
      <c r="N256" s="80">
        <v>3</v>
      </c>
      <c r="O256" s="83" t="s">
        <v>602</v>
      </c>
      <c r="P256" s="148">
        <f t="shared" si="10"/>
        <v>3250000</v>
      </c>
      <c r="Q256" s="144">
        <v>9750000</v>
      </c>
      <c r="R256" s="85">
        <v>0</v>
      </c>
      <c r="S256" s="85">
        <v>0</v>
      </c>
      <c r="T256" s="141">
        <f t="shared" si="8"/>
        <v>91</v>
      </c>
      <c r="U256" s="84">
        <v>44105</v>
      </c>
      <c r="V256" s="84">
        <v>44196</v>
      </c>
      <c r="W256" s="85">
        <v>0</v>
      </c>
      <c r="X256" s="85">
        <v>0</v>
      </c>
      <c r="Y256" s="80"/>
      <c r="Z256" s="83"/>
      <c r="AA256" s="145">
        <v>366</v>
      </c>
      <c r="AB256" s="82">
        <v>44084</v>
      </c>
      <c r="AC256" s="129">
        <f t="shared" si="6"/>
        <v>3250000</v>
      </c>
      <c r="AD256" s="86"/>
      <c r="AE256" s="34">
        <v>45449496</v>
      </c>
      <c r="AF256" s="47" t="s">
        <v>319</v>
      </c>
      <c r="AG256" s="176" t="s">
        <v>859</v>
      </c>
      <c r="AI256" s="143"/>
      <c r="AN256" s="143"/>
    </row>
    <row r="257" spans="2:40" ht="45" customHeight="1" x14ac:dyDescent="0.25">
      <c r="B257" s="83"/>
      <c r="C257" s="80"/>
      <c r="D257" s="80"/>
      <c r="E257" s="80"/>
      <c r="F257" s="80"/>
      <c r="G257" s="80"/>
      <c r="H257" s="51">
        <v>300944252</v>
      </c>
      <c r="I257" s="82">
        <v>44105</v>
      </c>
      <c r="J257" s="18">
        <v>2</v>
      </c>
      <c r="K257" s="87" t="s">
        <v>250</v>
      </c>
      <c r="L257" s="80">
        <v>20358936</v>
      </c>
      <c r="M257" s="80"/>
      <c r="N257" s="80">
        <v>9</v>
      </c>
      <c r="O257" s="83" t="s">
        <v>603</v>
      </c>
      <c r="P257" s="148">
        <f t="shared" si="10"/>
        <v>1125000</v>
      </c>
      <c r="Q257" s="144">
        <v>3375000</v>
      </c>
      <c r="R257" s="85">
        <v>0</v>
      </c>
      <c r="S257" s="85">
        <v>0</v>
      </c>
      <c r="T257" s="151">
        <f t="shared" si="8"/>
        <v>91</v>
      </c>
      <c r="U257" s="84">
        <v>44105</v>
      </c>
      <c r="V257" s="84">
        <v>44196</v>
      </c>
      <c r="W257" s="85">
        <v>0</v>
      </c>
      <c r="X257" s="85">
        <v>0</v>
      </c>
      <c r="Y257" s="80"/>
      <c r="Z257" s="83"/>
      <c r="AA257" s="145">
        <v>363</v>
      </c>
      <c r="AB257" s="82">
        <v>44084</v>
      </c>
      <c r="AC257" s="129">
        <f t="shared" si="6"/>
        <v>1125000</v>
      </c>
      <c r="AD257" s="86"/>
      <c r="AE257" s="34">
        <v>45449496</v>
      </c>
      <c r="AF257" s="87" t="s">
        <v>319</v>
      </c>
      <c r="AG257" s="240" t="s">
        <v>860</v>
      </c>
      <c r="AI257" s="111"/>
      <c r="AN257" s="111"/>
    </row>
    <row r="258" spans="2:40" ht="45" customHeight="1" x14ac:dyDescent="0.25">
      <c r="B258" s="83"/>
      <c r="C258" s="80"/>
      <c r="D258" s="80"/>
      <c r="E258" s="80"/>
      <c r="F258" s="80"/>
      <c r="G258" s="80"/>
      <c r="H258" s="51">
        <v>300944253</v>
      </c>
      <c r="I258" s="82">
        <v>44105</v>
      </c>
      <c r="J258" s="18">
        <v>1</v>
      </c>
      <c r="K258" s="87" t="s">
        <v>529</v>
      </c>
      <c r="L258" s="80">
        <v>11222990</v>
      </c>
      <c r="M258" s="80"/>
      <c r="N258" s="80">
        <v>1</v>
      </c>
      <c r="O258" s="83" t="s">
        <v>604</v>
      </c>
      <c r="P258" s="148">
        <f t="shared" si="10"/>
        <v>2000000</v>
      </c>
      <c r="Q258" s="144">
        <v>6000000</v>
      </c>
      <c r="R258" s="85">
        <v>0</v>
      </c>
      <c r="S258" s="85">
        <v>0</v>
      </c>
      <c r="T258" s="151">
        <f t="shared" si="8"/>
        <v>91</v>
      </c>
      <c r="U258" s="84">
        <v>44105</v>
      </c>
      <c r="V258" s="84">
        <v>44196</v>
      </c>
      <c r="W258" s="85">
        <v>0</v>
      </c>
      <c r="X258" s="85">
        <v>0</v>
      </c>
      <c r="Y258" s="80"/>
      <c r="Z258" s="83"/>
      <c r="AA258" s="145">
        <v>357</v>
      </c>
      <c r="AB258" s="80" t="s">
        <v>605</v>
      </c>
      <c r="AC258" s="129">
        <f t="shared" si="6"/>
        <v>2000000</v>
      </c>
      <c r="AD258" s="86"/>
      <c r="AE258" s="80"/>
      <c r="AF258" s="87" t="s">
        <v>312</v>
      </c>
      <c r="AG258" s="176" t="s">
        <v>861</v>
      </c>
      <c r="AI258" s="143"/>
      <c r="AN258" s="143"/>
    </row>
    <row r="259" spans="2:40" ht="45" customHeight="1" x14ac:dyDescent="0.25">
      <c r="B259" s="83"/>
      <c r="C259" s="80"/>
      <c r="D259" s="80"/>
      <c r="E259" s="80"/>
      <c r="F259" s="80"/>
      <c r="G259" s="80"/>
      <c r="H259" s="51">
        <v>300944254</v>
      </c>
      <c r="I259" s="82">
        <v>44105</v>
      </c>
      <c r="J259" s="18">
        <v>1</v>
      </c>
      <c r="K259" s="87" t="s">
        <v>212</v>
      </c>
      <c r="L259" s="80">
        <v>1070609862</v>
      </c>
      <c r="M259" s="80"/>
      <c r="N259" s="80">
        <v>3</v>
      </c>
      <c r="O259" s="83" t="s">
        <v>606</v>
      </c>
      <c r="P259" s="148">
        <f t="shared" si="10"/>
        <v>2800000</v>
      </c>
      <c r="Q259" s="144">
        <v>8400000</v>
      </c>
      <c r="R259" s="85">
        <v>0</v>
      </c>
      <c r="S259" s="85">
        <v>0</v>
      </c>
      <c r="T259" s="151">
        <f t="shared" si="8"/>
        <v>91</v>
      </c>
      <c r="U259" s="84">
        <v>44105</v>
      </c>
      <c r="V259" s="84">
        <v>44196</v>
      </c>
      <c r="W259" s="85">
        <v>0</v>
      </c>
      <c r="X259" s="85">
        <v>0</v>
      </c>
      <c r="Y259" s="80"/>
      <c r="Z259" s="83"/>
      <c r="AA259" s="145">
        <v>355</v>
      </c>
      <c r="AB259" s="82">
        <v>44084</v>
      </c>
      <c r="AC259" s="129">
        <f t="shared" si="6"/>
        <v>2800000</v>
      </c>
      <c r="AD259" s="86"/>
      <c r="AE259" s="80"/>
      <c r="AF259" s="87" t="s">
        <v>312</v>
      </c>
      <c r="AG259" s="176" t="s">
        <v>862</v>
      </c>
      <c r="AI259" s="143"/>
      <c r="AN259" s="143"/>
    </row>
    <row r="260" spans="2:40" ht="45" customHeight="1" x14ac:dyDescent="0.25">
      <c r="B260" s="83"/>
      <c r="C260" s="80"/>
      <c r="D260" s="80"/>
      <c r="E260" s="80"/>
      <c r="F260" s="80"/>
      <c r="G260" s="80"/>
      <c r="H260" s="51">
        <v>300944255</v>
      </c>
      <c r="I260" s="82">
        <v>44105</v>
      </c>
      <c r="J260" s="18">
        <v>1</v>
      </c>
      <c r="K260" s="87" t="s">
        <v>238</v>
      </c>
      <c r="L260" s="80">
        <v>11319745</v>
      </c>
      <c r="M260" s="80"/>
      <c r="N260" s="80">
        <v>1</v>
      </c>
      <c r="O260" s="83" t="s">
        <v>607</v>
      </c>
      <c r="P260" s="148">
        <f t="shared" si="10"/>
        <v>3000000</v>
      </c>
      <c r="Q260" s="144">
        <v>9000000</v>
      </c>
      <c r="R260" s="85">
        <v>0</v>
      </c>
      <c r="S260" s="85">
        <v>0</v>
      </c>
      <c r="T260" s="151">
        <f t="shared" si="8"/>
        <v>91</v>
      </c>
      <c r="U260" s="84">
        <v>44105</v>
      </c>
      <c r="V260" s="84">
        <v>44196</v>
      </c>
      <c r="W260" s="85">
        <v>0</v>
      </c>
      <c r="X260" s="85">
        <v>0</v>
      </c>
      <c r="Y260" s="80"/>
      <c r="Z260" s="83"/>
      <c r="AA260" s="145">
        <v>353</v>
      </c>
      <c r="AB260" s="82">
        <v>44084</v>
      </c>
      <c r="AC260" s="129">
        <f t="shared" si="6"/>
        <v>3000000</v>
      </c>
      <c r="AD260" s="86"/>
      <c r="AE260" s="80"/>
      <c r="AF260" s="87" t="s">
        <v>312</v>
      </c>
      <c r="AG260" s="176" t="s">
        <v>863</v>
      </c>
      <c r="AI260" s="143"/>
      <c r="AN260" s="143"/>
    </row>
    <row r="261" spans="2:40" ht="45" customHeight="1" x14ac:dyDescent="0.25">
      <c r="B261" s="83"/>
      <c r="C261" s="80"/>
      <c r="D261" s="80"/>
      <c r="E261" s="80"/>
      <c r="F261" s="80"/>
      <c r="G261" s="80"/>
      <c r="H261" s="51">
        <v>300944256</v>
      </c>
      <c r="I261" s="82">
        <v>44105</v>
      </c>
      <c r="J261" s="18">
        <v>2</v>
      </c>
      <c r="K261" s="87" t="s">
        <v>254</v>
      </c>
      <c r="L261" s="80">
        <v>52228188</v>
      </c>
      <c r="M261" s="80"/>
      <c r="N261" s="80">
        <v>5</v>
      </c>
      <c r="O261" s="83" t="s">
        <v>608</v>
      </c>
      <c r="P261" s="148">
        <f t="shared" si="10"/>
        <v>1371000</v>
      </c>
      <c r="Q261" s="144">
        <v>4113000</v>
      </c>
      <c r="R261" s="85">
        <v>0</v>
      </c>
      <c r="S261" s="85">
        <v>0</v>
      </c>
      <c r="T261" s="141">
        <f t="shared" si="8"/>
        <v>91</v>
      </c>
      <c r="U261" s="84">
        <v>44105</v>
      </c>
      <c r="V261" s="84">
        <v>44196</v>
      </c>
      <c r="W261" s="85">
        <v>0</v>
      </c>
      <c r="X261" s="85">
        <v>0</v>
      </c>
      <c r="Y261" s="80"/>
      <c r="Z261" s="83"/>
      <c r="AA261" s="145">
        <v>350</v>
      </c>
      <c r="AB261" s="82">
        <v>44084</v>
      </c>
      <c r="AC261" s="129">
        <f t="shared" si="6"/>
        <v>1371000</v>
      </c>
      <c r="AD261" s="86"/>
      <c r="AE261" s="80"/>
      <c r="AF261" s="87" t="s">
        <v>316</v>
      </c>
      <c r="AG261" s="176" t="s">
        <v>864</v>
      </c>
      <c r="AI261" s="143"/>
      <c r="AN261" s="143"/>
    </row>
    <row r="262" spans="2:40" ht="45" customHeight="1" x14ac:dyDescent="0.25">
      <c r="B262" s="83"/>
      <c r="C262" s="80"/>
      <c r="D262" s="80"/>
      <c r="E262" s="80"/>
      <c r="F262" s="80"/>
      <c r="G262" s="80"/>
      <c r="H262" s="51">
        <v>300944257</v>
      </c>
      <c r="I262" s="82">
        <v>44105</v>
      </c>
      <c r="J262" s="18">
        <v>2</v>
      </c>
      <c r="K262" s="87" t="s">
        <v>255</v>
      </c>
      <c r="L262" s="80">
        <v>39571689</v>
      </c>
      <c r="M262" s="80"/>
      <c r="N262" s="80">
        <v>5</v>
      </c>
      <c r="O262" s="83" t="s">
        <v>609</v>
      </c>
      <c r="P262" s="148">
        <f t="shared" si="10"/>
        <v>5500000</v>
      </c>
      <c r="Q262" s="144">
        <v>16500000</v>
      </c>
      <c r="R262" s="85">
        <v>0</v>
      </c>
      <c r="S262" s="85">
        <v>0</v>
      </c>
      <c r="T262" s="141">
        <f t="shared" si="8"/>
        <v>91</v>
      </c>
      <c r="U262" s="84">
        <v>44105</v>
      </c>
      <c r="V262" s="84">
        <v>44196</v>
      </c>
      <c r="W262" s="85">
        <v>0</v>
      </c>
      <c r="X262" s="85">
        <v>0</v>
      </c>
      <c r="Y262" s="80"/>
      <c r="Z262" s="83"/>
      <c r="AA262" s="145">
        <v>349</v>
      </c>
      <c r="AB262" s="82">
        <v>44084</v>
      </c>
      <c r="AC262" s="129">
        <f t="shared" si="6"/>
        <v>5500000</v>
      </c>
      <c r="AD262" s="86"/>
      <c r="AE262" s="80"/>
      <c r="AF262" s="87" t="s">
        <v>316</v>
      </c>
      <c r="AG262" s="176" t="s">
        <v>866</v>
      </c>
      <c r="AI262" s="143"/>
      <c r="AN262" s="143"/>
    </row>
    <row r="263" spans="2:40" ht="45" customHeight="1" x14ac:dyDescent="0.25">
      <c r="B263" s="83"/>
      <c r="C263" s="80"/>
      <c r="D263" s="80"/>
      <c r="E263" s="80"/>
      <c r="F263" s="80"/>
      <c r="G263" s="80"/>
      <c r="H263" s="51">
        <v>300944258</v>
      </c>
      <c r="I263" s="82">
        <v>44105</v>
      </c>
      <c r="J263" s="18">
        <v>2</v>
      </c>
      <c r="K263" s="87" t="s">
        <v>610</v>
      </c>
      <c r="L263" s="80">
        <v>36303177</v>
      </c>
      <c r="M263" s="80"/>
      <c r="N263" s="80">
        <v>7</v>
      </c>
      <c r="O263" s="83" t="s">
        <v>601</v>
      </c>
      <c r="P263" s="148">
        <f t="shared" si="10"/>
        <v>1297900</v>
      </c>
      <c r="Q263" s="144">
        <v>3893700</v>
      </c>
      <c r="R263" s="85">
        <v>0</v>
      </c>
      <c r="S263" s="85">
        <v>0</v>
      </c>
      <c r="T263" s="141">
        <f t="shared" si="8"/>
        <v>91</v>
      </c>
      <c r="U263" s="84">
        <v>44105</v>
      </c>
      <c r="V263" s="84">
        <v>44196</v>
      </c>
      <c r="W263" s="85">
        <v>0</v>
      </c>
      <c r="X263" s="85">
        <v>0</v>
      </c>
      <c r="Y263" s="80"/>
      <c r="Z263" s="83"/>
      <c r="AA263" s="145">
        <v>359</v>
      </c>
      <c r="AB263" s="82">
        <v>44084</v>
      </c>
      <c r="AC263" s="129">
        <f t="shared" si="6"/>
        <v>1297900</v>
      </c>
      <c r="AD263" s="86"/>
      <c r="AE263" s="104">
        <v>23588334</v>
      </c>
      <c r="AF263" s="87" t="s">
        <v>447</v>
      </c>
      <c r="AG263" s="176" t="s">
        <v>867</v>
      </c>
      <c r="AI263" s="143"/>
      <c r="AN263" s="143"/>
    </row>
    <row r="264" spans="2:40" s="31" customFormat="1" ht="45" customHeight="1" x14ac:dyDescent="0.25">
      <c r="B264" s="35"/>
      <c r="C264" s="27"/>
      <c r="D264" s="263"/>
      <c r="E264" s="261"/>
      <c r="F264" s="261"/>
      <c r="G264" s="261"/>
      <c r="H264" s="315">
        <v>300944259</v>
      </c>
      <c r="I264" s="265">
        <v>44105</v>
      </c>
      <c r="J264" s="18">
        <v>2</v>
      </c>
      <c r="K264" s="267" t="s">
        <v>246</v>
      </c>
      <c r="L264" s="27">
        <v>43156698</v>
      </c>
      <c r="M264" s="27"/>
      <c r="N264" s="27">
        <v>7</v>
      </c>
      <c r="O264" s="35" t="s">
        <v>611</v>
      </c>
      <c r="P264" s="148">
        <f t="shared" si="10"/>
        <v>3500000</v>
      </c>
      <c r="Q264" s="48">
        <v>10500000</v>
      </c>
      <c r="R264" s="77">
        <v>0</v>
      </c>
      <c r="S264" s="77">
        <v>0</v>
      </c>
      <c r="T264" s="141">
        <f t="shared" si="8"/>
        <v>91</v>
      </c>
      <c r="U264" s="78">
        <v>44105</v>
      </c>
      <c r="V264" s="78">
        <v>44196</v>
      </c>
      <c r="W264" s="85">
        <v>0</v>
      </c>
      <c r="X264" s="85">
        <v>0</v>
      </c>
      <c r="Y264" s="27"/>
      <c r="Z264" s="35"/>
      <c r="AA264" s="17">
        <v>351</v>
      </c>
      <c r="AB264" s="79">
        <v>44084</v>
      </c>
      <c r="AC264" s="129">
        <f t="shared" si="6"/>
        <v>3500000</v>
      </c>
      <c r="AD264" s="30"/>
      <c r="AE264" s="27"/>
      <c r="AF264" s="47" t="s">
        <v>37</v>
      </c>
      <c r="AG264" s="240" t="s">
        <v>868</v>
      </c>
      <c r="AI264" s="111"/>
      <c r="AN264" s="111"/>
    </row>
    <row r="265" spans="2:40" ht="45" customHeight="1" x14ac:dyDescent="0.25">
      <c r="B265" s="83"/>
      <c r="C265" s="80"/>
      <c r="D265" s="80"/>
      <c r="E265" s="80"/>
      <c r="F265" s="80"/>
      <c r="G265" s="80"/>
      <c r="H265" s="51">
        <v>300944260</v>
      </c>
      <c r="I265" s="82">
        <v>44105</v>
      </c>
      <c r="J265" s="18">
        <v>2</v>
      </c>
      <c r="K265" s="87" t="s">
        <v>251</v>
      </c>
      <c r="L265" s="80">
        <v>1019017602</v>
      </c>
      <c r="M265" s="80"/>
      <c r="N265" s="80">
        <v>9</v>
      </c>
      <c r="O265" s="152" t="s">
        <v>612</v>
      </c>
      <c r="P265" s="148">
        <f t="shared" si="10"/>
        <v>1371000</v>
      </c>
      <c r="Q265" s="144">
        <v>4113000</v>
      </c>
      <c r="R265" s="85">
        <v>0</v>
      </c>
      <c r="S265" s="85">
        <v>0</v>
      </c>
      <c r="T265" s="141">
        <f t="shared" si="8"/>
        <v>91</v>
      </c>
      <c r="U265" s="84">
        <v>44105</v>
      </c>
      <c r="V265" s="84">
        <v>44196</v>
      </c>
      <c r="W265" s="85">
        <v>0</v>
      </c>
      <c r="X265" s="85">
        <v>0</v>
      </c>
      <c r="Y265" s="80"/>
      <c r="Z265" s="83"/>
      <c r="AA265" s="145">
        <v>362</v>
      </c>
      <c r="AB265" s="82">
        <v>44084</v>
      </c>
      <c r="AC265" s="129">
        <f t="shared" si="6"/>
        <v>1371000</v>
      </c>
      <c r="AD265" s="86"/>
      <c r="AE265" s="34">
        <v>45449496</v>
      </c>
      <c r="AF265" s="87" t="s">
        <v>319</v>
      </c>
      <c r="AG265" s="176" t="s">
        <v>869</v>
      </c>
      <c r="AI265" s="143"/>
      <c r="AN265" s="143"/>
    </row>
    <row r="266" spans="2:40" ht="45" customHeight="1" x14ac:dyDescent="0.25">
      <c r="B266" s="83"/>
      <c r="C266" s="80"/>
      <c r="D266" s="80"/>
      <c r="E266" s="80"/>
      <c r="F266" s="80"/>
      <c r="G266" s="80"/>
      <c r="H266" s="51">
        <v>300944261</v>
      </c>
      <c r="I266" s="82">
        <v>44105</v>
      </c>
      <c r="J266" s="18">
        <v>2</v>
      </c>
      <c r="K266" s="87" t="s">
        <v>228</v>
      </c>
      <c r="L266" s="80">
        <v>20875793</v>
      </c>
      <c r="M266" s="80"/>
      <c r="N266" s="80">
        <v>1</v>
      </c>
      <c r="O266" s="83" t="s">
        <v>613</v>
      </c>
      <c r="P266" s="148">
        <f t="shared" si="10"/>
        <v>1089700</v>
      </c>
      <c r="Q266" s="144">
        <v>3269100</v>
      </c>
      <c r="R266" s="85">
        <v>0</v>
      </c>
      <c r="S266" s="85">
        <v>0</v>
      </c>
      <c r="T266" s="141">
        <f t="shared" si="8"/>
        <v>91</v>
      </c>
      <c r="U266" s="84">
        <v>44105</v>
      </c>
      <c r="V266" s="84">
        <v>44196</v>
      </c>
      <c r="W266" s="85">
        <v>0</v>
      </c>
      <c r="X266" s="85">
        <v>0</v>
      </c>
      <c r="Y266" s="80"/>
      <c r="Z266" s="83"/>
      <c r="AA266" s="145">
        <v>356</v>
      </c>
      <c r="AB266" s="82">
        <v>44084</v>
      </c>
      <c r="AC266" s="129">
        <f t="shared" si="6"/>
        <v>1089700</v>
      </c>
      <c r="AD266" s="86"/>
      <c r="AE266" s="80"/>
      <c r="AF266" s="87" t="s">
        <v>546</v>
      </c>
      <c r="AG266" s="176" t="s">
        <v>870</v>
      </c>
      <c r="AI266" s="143"/>
      <c r="AN266" s="143"/>
    </row>
    <row r="267" spans="2:40" ht="45" customHeight="1" x14ac:dyDescent="0.25">
      <c r="B267" s="83"/>
      <c r="C267" s="80"/>
      <c r="D267" s="80"/>
      <c r="E267" s="80"/>
      <c r="F267" s="80"/>
      <c r="G267" s="80"/>
      <c r="H267" s="51">
        <v>300944262</v>
      </c>
      <c r="I267" s="82">
        <v>44105</v>
      </c>
      <c r="J267" s="18">
        <v>2</v>
      </c>
      <c r="K267" s="87" t="s">
        <v>472</v>
      </c>
      <c r="L267" s="80">
        <v>1069832050</v>
      </c>
      <c r="M267" s="80"/>
      <c r="N267" s="80">
        <v>0</v>
      </c>
      <c r="O267" s="83" t="s">
        <v>614</v>
      </c>
      <c r="P267" s="148">
        <f t="shared" si="10"/>
        <v>2000000</v>
      </c>
      <c r="Q267" s="144">
        <v>6000000</v>
      </c>
      <c r="R267" s="85">
        <v>0</v>
      </c>
      <c r="S267" s="85">
        <v>0</v>
      </c>
      <c r="T267" s="141">
        <f t="shared" si="8"/>
        <v>91</v>
      </c>
      <c r="U267" s="84">
        <v>44105</v>
      </c>
      <c r="V267" s="84">
        <v>44196</v>
      </c>
      <c r="W267" s="85">
        <v>0</v>
      </c>
      <c r="X267" s="85">
        <v>0</v>
      </c>
      <c r="Y267" s="80"/>
      <c r="Z267" s="83"/>
      <c r="AA267" s="145">
        <v>354</v>
      </c>
      <c r="AB267" s="82">
        <v>44084</v>
      </c>
      <c r="AC267" s="129">
        <f t="shared" si="6"/>
        <v>2000000</v>
      </c>
      <c r="AD267" s="86"/>
      <c r="AE267" s="80"/>
      <c r="AF267" s="87" t="s">
        <v>316</v>
      </c>
      <c r="AG267" s="176" t="s">
        <v>871</v>
      </c>
      <c r="AI267" s="143"/>
      <c r="AN267" s="143"/>
    </row>
    <row r="268" spans="2:40" s="31" customFormat="1" ht="45" customHeight="1" x14ac:dyDescent="0.25">
      <c r="B268" s="35"/>
      <c r="C268" s="27"/>
      <c r="D268" s="27"/>
      <c r="E268" s="27"/>
      <c r="F268" s="35" t="s">
        <v>865</v>
      </c>
      <c r="G268" s="35"/>
      <c r="H268" s="51">
        <v>300944263</v>
      </c>
      <c r="I268" s="79">
        <v>44105</v>
      </c>
      <c r="J268" s="18">
        <v>2</v>
      </c>
      <c r="K268" s="47" t="s">
        <v>537</v>
      </c>
      <c r="L268" s="27">
        <v>1069736735</v>
      </c>
      <c r="M268" s="27"/>
      <c r="N268" s="27">
        <v>6</v>
      </c>
      <c r="O268" s="35" t="s">
        <v>538</v>
      </c>
      <c r="P268" s="148">
        <f t="shared" si="10"/>
        <v>2000000</v>
      </c>
      <c r="Q268" s="48">
        <v>6000000</v>
      </c>
      <c r="R268" s="77">
        <v>0</v>
      </c>
      <c r="S268" s="77">
        <v>0</v>
      </c>
      <c r="T268" s="141">
        <f t="shared" si="8"/>
        <v>91</v>
      </c>
      <c r="U268" s="78">
        <v>44105</v>
      </c>
      <c r="V268" s="78">
        <v>44196</v>
      </c>
      <c r="W268" s="85">
        <v>0</v>
      </c>
      <c r="X268" s="85">
        <v>0</v>
      </c>
      <c r="Y268" s="27"/>
      <c r="Z268" s="35"/>
      <c r="AA268" s="17">
        <v>352</v>
      </c>
      <c r="AB268" s="79">
        <v>44084</v>
      </c>
      <c r="AC268" s="129">
        <f t="shared" si="6"/>
        <v>2000000</v>
      </c>
      <c r="AD268" s="30"/>
      <c r="AE268" s="27"/>
      <c r="AF268" s="47" t="s">
        <v>546</v>
      </c>
      <c r="AG268" s="240" t="s">
        <v>872</v>
      </c>
      <c r="AI268" s="111"/>
      <c r="AN268" s="111"/>
    </row>
    <row r="269" spans="2:40" ht="45" customHeight="1" x14ac:dyDescent="0.25">
      <c r="B269" s="83"/>
      <c r="C269" s="80"/>
      <c r="D269" s="80"/>
      <c r="E269" s="80"/>
      <c r="F269" s="80"/>
      <c r="G269" s="80"/>
      <c r="H269" s="51">
        <v>300944264</v>
      </c>
      <c r="I269" s="82">
        <v>44106</v>
      </c>
      <c r="J269" s="18">
        <v>1</v>
      </c>
      <c r="K269" s="20" t="s">
        <v>205</v>
      </c>
      <c r="L269" s="21">
        <v>1022365127</v>
      </c>
      <c r="M269" s="21"/>
      <c r="N269" s="21" t="s">
        <v>30</v>
      </c>
      <c r="O269" s="83" t="s">
        <v>615</v>
      </c>
      <c r="P269" s="148">
        <f t="shared" si="10"/>
        <v>9000000</v>
      </c>
      <c r="Q269" s="144">
        <v>27000000</v>
      </c>
      <c r="R269" s="85">
        <v>0</v>
      </c>
      <c r="S269" s="85">
        <v>0</v>
      </c>
      <c r="T269" s="141">
        <f t="shared" si="8"/>
        <v>90</v>
      </c>
      <c r="U269" s="84">
        <v>44106</v>
      </c>
      <c r="V269" s="84">
        <v>44196</v>
      </c>
      <c r="W269" s="85">
        <v>0</v>
      </c>
      <c r="X269" s="85">
        <v>0</v>
      </c>
      <c r="Y269" s="80"/>
      <c r="Z269" s="83"/>
      <c r="AA269" s="145">
        <v>369</v>
      </c>
      <c r="AB269" s="82">
        <v>44084</v>
      </c>
      <c r="AC269" s="129">
        <f t="shared" si="6"/>
        <v>9000000</v>
      </c>
      <c r="AD269" s="86"/>
      <c r="AE269" s="34">
        <v>45449496</v>
      </c>
      <c r="AF269" s="87" t="s">
        <v>319</v>
      </c>
      <c r="AG269" s="176" t="s">
        <v>873</v>
      </c>
      <c r="AI269" s="143"/>
      <c r="AN269" s="143"/>
    </row>
    <row r="270" spans="2:40" ht="45" customHeight="1" x14ac:dyDescent="0.25">
      <c r="B270" s="83"/>
      <c r="C270" s="80"/>
      <c r="D270" s="80"/>
      <c r="E270" s="80"/>
      <c r="F270" s="80"/>
      <c r="G270" s="80"/>
      <c r="H270" s="51">
        <v>300944265</v>
      </c>
      <c r="I270" s="82">
        <v>44106</v>
      </c>
      <c r="J270" s="18">
        <v>2</v>
      </c>
      <c r="K270" s="87" t="s">
        <v>237</v>
      </c>
      <c r="L270" s="80">
        <v>22733494</v>
      </c>
      <c r="M270" s="80"/>
      <c r="N270" s="80">
        <v>0</v>
      </c>
      <c r="O270" s="83" t="s">
        <v>616</v>
      </c>
      <c r="P270" s="148">
        <f t="shared" si="10"/>
        <v>2800000</v>
      </c>
      <c r="Q270" s="144">
        <v>8400000</v>
      </c>
      <c r="R270" s="85">
        <v>0</v>
      </c>
      <c r="S270" s="85">
        <v>0</v>
      </c>
      <c r="T270" s="141">
        <f t="shared" si="8"/>
        <v>90</v>
      </c>
      <c r="U270" s="84">
        <v>44106</v>
      </c>
      <c r="V270" s="84">
        <v>44196</v>
      </c>
      <c r="W270" s="85">
        <v>0</v>
      </c>
      <c r="X270" s="85">
        <v>0</v>
      </c>
      <c r="Y270" s="80"/>
      <c r="Z270" s="83"/>
      <c r="AA270" s="145">
        <v>368</v>
      </c>
      <c r="AB270" s="82">
        <v>44084</v>
      </c>
      <c r="AC270" s="129">
        <f t="shared" si="6"/>
        <v>2800000</v>
      </c>
      <c r="AD270" s="86"/>
      <c r="AE270" s="34">
        <v>45449496</v>
      </c>
      <c r="AF270" s="87" t="s">
        <v>319</v>
      </c>
      <c r="AG270" s="176" t="s">
        <v>874</v>
      </c>
      <c r="AI270" s="143"/>
      <c r="AN270" s="143"/>
    </row>
    <row r="271" spans="2:40" ht="45" customHeight="1" x14ac:dyDescent="0.25">
      <c r="B271" s="83"/>
      <c r="C271" s="80"/>
      <c r="D271" s="80"/>
      <c r="E271" s="80"/>
      <c r="F271" s="80" t="s">
        <v>619</v>
      </c>
      <c r="G271" s="80"/>
      <c r="H271" s="51">
        <v>300944266</v>
      </c>
      <c r="I271" s="82">
        <v>44106</v>
      </c>
      <c r="J271" s="18">
        <v>2</v>
      </c>
      <c r="K271" s="87" t="s">
        <v>617</v>
      </c>
      <c r="L271" s="80">
        <v>52032818</v>
      </c>
      <c r="M271" s="80"/>
      <c r="N271" s="80">
        <v>4</v>
      </c>
      <c r="O271" s="83" t="s">
        <v>618</v>
      </c>
      <c r="P271" s="148">
        <f t="shared" si="10"/>
        <v>1700000</v>
      </c>
      <c r="Q271" s="144">
        <v>5100000</v>
      </c>
      <c r="R271" s="85">
        <v>0</v>
      </c>
      <c r="S271" s="85">
        <v>0</v>
      </c>
      <c r="T271" s="141">
        <f t="shared" si="8"/>
        <v>90</v>
      </c>
      <c r="U271" s="84">
        <v>44106</v>
      </c>
      <c r="V271" s="84">
        <v>44196</v>
      </c>
      <c r="W271" s="85">
        <v>0</v>
      </c>
      <c r="X271" s="85">
        <v>0</v>
      </c>
      <c r="Y271" s="80"/>
      <c r="Z271" s="83"/>
      <c r="AA271" s="145">
        <v>131</v>
      </c>
      <c r="AB271" s="82">
        <v>43861</v>
      </c>
      <c r="AC271" s="129">
        <f t="shared" si="6"/>
        <v>1700000</v>
      </c>
      <c r="AD271" s="86"/>
      <c r="AE271" s="34">
        <v>45449496</v>
      </c>
      <c r="AF271" s="87" t="s">
        <v>319</v>
      </c>
      <c r="AG271" s="240" t="s">
        <v>875</v>
      </c>
      <c r="AI271" s="111"/>
      <c r="AN271" s="111"/>
    </row>
    <row r="272" spans="2:40" ht="45" customHeight="1" x14ac:dyDescent="0.25">
      <c r="B272" s="83"/>
      <c r="C272" s="80"/>
      <c r="D272" s="80"/>
      <c r="E272" s="80"/>
      <c r="F272" s="80"/>
      <c r="G272" s="80"/>
      <c r="H272" s="51">
        <v>300944267</v>
      </c>
      <c r="I272" s="82">
        <v>44110</v>
      </c>
      <c r="J272" s="18">
        <v>2</v>
      </c>
      <c r="K272" s="47" t="s">
        <v>575</v>
      </c>
      <c r="L272" s="27">
        <v>1069176548</v>
      </c>
      <c r="M272" s="27"/>
      <c r="N272" s="27">
        <v>1</v>
      </c>
      <c r="O272" s="153" t="s">
        <v>576</v>
      </c>
      <c r="P272" s="148">
        <f>+Q272/3</f>
        <v>1166666.6666666667</v>
      </c>
      <c r="Q272" s="48">
        <v>3500000</v>
      </c>
      <c r="R272" s="77">
        <v>0</v>
      </c>
      <c r="S272" s="77">
        <v>0</v>
      </c>
      <c r="T272" s="141">
        <f>+V272-U272</f>
        <v>83</v>
      </c>
      <c r="U272" s="78">
        <v>44113</v>
      </c>
      <c r="V272" s="78">
        <v>44196</v>
      </c>
      <c r="W272" s="85">
        <v>0</v>
      </c>
      <c r="X272" s="85">
        <v>0</v>
      </c>
      <c r="Y272" s="27"/>
      <c r="Z272" s="35"/>
      <c r="AA272" s="17">
        <v>920</v>
      </c>
      <c r="AB272" s="79">
        <v>44109</v>
      </c>
      <c r="AC272" s="129">
        <f>+P272</f>
        <v>1166666.6666666667</v>
      </c>
      <c r="AD272" s="30"/>
      <c r="AE272" s="21">
        <v>8002444</v>
      </c>
      <c r="AF272" s="47" t="s">
        <v>320</v>
      </c>
      <c r="AG272" s="240" t="s">
        <v>876</v>
      </c>
      <c r="AI272" s="111"/>
      <c r="AN272" s="111"/>
    </row>
    <row r="273" spans="1:40" ht="45" customHeight="1" x14ac:dyDescent="0.25">
      <c r="B273" s="83"/>
      <c r="C273" s="80"/>
      <c r="D273" s="80"/>
      <c r="E273" s="80"/>
      <c r="F273" s="80"/>
      <c r="G273" s="80"/>
      <c r="H273" s="51">
        <v>300944268</v>
      </c>
      <c r="I273" s="82">
        <v>44110</v>
      </c>
      <c r="J273" s="18">
        <v>2</v>
      </c>
      <c r="K273" s="87" t="s">
        <v>230</v>
      </c>
      <c r="L273" s="80">
        <v>1071988451</v>
      </c>
      <c r="M273" s="80"/>
      <c r="N273" s="80">
        <v>8</v>
      </c>
      <c r="O273" s="83" t="s">
        <v>597</v>
      </c>
      <c r="P273" s="148">
        <f t="shared" si="10"/>
        <v>1089700</v>
      </c>
      <c r="Q273" s="144">
        <v>3269100</v>
      </c>
      <c r="R273" s="85">
        <v>0</v>
      </c>
      <c r="S273" s="85">
        <v>0</v>
      </c>
      <c r="T273" s="141">
        <f t="shared" si="8"/>
        <v>86</v>
      </c>
      <c r="U273" s="84">
        <v>44110</v>
      </c>
      <c r="V273" s="84">
        <v>44196</v>
      </c>
      <c r="W273" s="85">
        <v>0</v>
      </c>
      <c r="X273" s="85">
        <v>0</v>
      </c>
      <c r="Y273" s="80"/>
      <c r="Z273" s="83"/>
      <c r="AA273" s="145">
        <v>358</v>
      </c>
      <c r="AB273" s="82">
        <v>44084</v>
      </c>
      <c r="AC273" s="129">
        <f t="shared" si="6"/>
        <v>1089700</v>
      </c>
      <c r="AD273" s="86"/>
      <c r="AE273" s="80"/>
      <c r="AF273" s="87" t="s">
        <v>312</v>
      </c>
      <c r="AG273" s="240" t="s">
        <v>877</v>
      </c>
      <c r="AI273" s="111"/>
      <c r="AN273" s="111"/>
    </row>
    <row r="274" spans="1:40" ht="45" customHeight="1" x14ac:dyDescent="0.25">
      <c r="B274" s="83"/>
      <c r="C274" s="80"/>
      <c r="D274" s="80"/>
      <c r="E274" s="80"/>
      <c r="F274" s="80"/>
      <c r="G274" s="80"/>
      <c r="H274" s="51">
        <v>300944269</v>
      </c>
      <c r="I274" s="82">
        <v>44111</v>
      </c>
      <c r="J274" s="18">
        <v>1</v>
      </c>
      <c r="K274" s="87" t="s">
        <v>391</v>
      </c>
      <c r="L274" s="80">
        <v>1123208821</v>
      </c>
      <c r="M274" s="80"/>
      <c r="N274" s="80">
        <v>2</v>
      </c>
      <c r="O274" s="83" t="s">
        <v>337</v>
      </c>
      <c r="P274" s="148">
        <f t="shared" si="10"/>
        <v>7000000</v>
      </c>
      <c r="Q274" s="144">
        <v>21000000</v>
      </c>
      <c r="R274" s="85">
        <v>0</v>
      </c>
      <c r="S274" s="85">
        <v>0</v>
      </c>
      <c r="T274" s="151">
        <f t="shared" si="8"/>
        <v>85</v>
      </c>
      <c r="U274" s="84">
        <v>44111</v>
      </c>
      <c r="V274" s="84">
        <v>44196</v>
      </c>
      <c r="W274" s="85">
        <v>0</v>
      </c>
      <c r="X274" s="85">
        <v>0</v>
      </c>
      <c r="Y274" s="80"/>
      <c r="Z274" s="83"/>
      <c r="AA274" s="145">
        <v>369</v>
      </c>
      <c r="AB274" s="82">
        <v>44084</v>
      </c>
      <c r="AC274" s="129">
        <f t="shared" si="6"/>
        <v>7000000</v>
      </c>
      <c r="AD274" s="86"/>
      <c r="AE274" s="34">
        <v>45449496</v>
      </c>
      <c r="AF274" s="87" t="s">
        <v>319</v>
      </c>
      <c r="AG274" s="240" t="s">
        <v>878</v>
      </c>
      <c r="AI274" s="111"/>
      <c r="AN274" s="111"/>
    </row>
    <row r="275" spans="1:40" ht="45" customHeight="1" x14ac:dyDescent="0.25">
      <c r="A275" s="252" t="s">
        <v>953</v>
      </c>
      <c r="B275" s="83" t="s">
        <v>897</v>
      </c>
      <c r="C275" s="80">
        <v>3204799071</v>
      </c>
      <c r="D275" s="241" t="s">
        <v>898</v>
      </c>
      <c r="E275" s="82">
        <v>34804</v>
      </c>
      <c r="F275" s="80"/>
      <c r="G275" s="80"/>
      <c r="H275" s="51">
        <v>300944270</v>
      </c>
      <c r="I275" s="82">
        <v>44111</v>
      </c>
      <c r="J275" s="18">
        <v>2</v>
      </c>
      <c r="K275" s="87" t="s">
        <v>236</v>
      </c>
      <c r="L275" s="80">
        <v>1019108402</v>
      </c>
      <c r="M275" s="80"/>
      <c r="N275" s="80">
        <v>3</v>
      </c>
      <c r="O275" s="83" t="s">
        <v>620</v>
      </c>
      <c r="P275" s="148">
        <f t="shared" si="10"/>
        <v>3000000</v>
      </c>
      <c r="Q275" s="144">
        <v>9000000</v>
      </c>
      <c r="R275" s="85">
        <v>0</v>
      </c>
      <c r="S275" s="85">
        <v>0</v>
      </c>
      <c r="T275" s="141">
        <f t="shared" si="8"/>
        <v>85</v>
      </c>
      <c r="U275" s="84">
        <v>44111</v>
      </c>
      <c r="V275" s="84">
        <v>44196</v>
      </c>
      <c r="W275" s="85">
        <v>0</v>
      </c>
      <c r="X275" s="85">
        <v>0</v>
      </c>
      <c r="Y275" s="80"/>
      <c r="Z275" s="83"/>
      <c r="AA275" s="145">
        <v>367</v>
      </c>
      <c r="AB275" s="82">
        <v>44084</v>
      </c>
      <c r="AC275" s="129">
        <f t="shared" si="6"/>
        <v>3000000</v>
      </c>
      <c r="AD275" s="86"/>
      <c r="AE275" s="34">
        <v>45449496</v>
      </c>
      <c r="AF275" s="87" t="s">
        <v>319</v>
      </c>
      <c r="AG275" s="240" t="s">
        <v>879</v>
      </c>
      <c r="AI275" s="111"/>
      <c r="AN275" s="111"/>
    </row>
    <row r="276" spans="1:40" ht="45" customHeight="1" x14ac:dyDescent="0.25">
      <c r="A276" s="252" t="s">
        <v>953</v>
      </c>
      <c r="B276" s="83" t="s">
        <v>899</v>
      </c>
      <c r="C276" s="80">
        <v>3203611899</v>
      </c>
      <c r="D276" s="241" t="s">
        <v>900</v>
      </c>
      <c r="E276" s="82">
        <v>29441</v>
      </c>
      <c r="F276" s="80"/>
      <c r="G276" s="80"/>
      <c r="H276" s="51">
        <v>300944271</v>
      </c>
      <c r="I276" s="82">
        <v>44111</v>
      </c>
      <c r="J276" s="18">
        <v>2</v>
      </c>
      <c r="K276" s="87" t="s">
        <v>232</v>
      </c>
      <c r="L276" s="80">
        <v>52449460</v>
      </c>
      <c r="M276" s="80"/>
      <c r="N276" s="80">
        <v>2</v>
      </c>
      <c r="O276" s="83" t="s">
        <v>597</v>
      </c>
      <c r="P276" s="148">
        <f t="shared" si="10"/>
        <v>1089700</v>
      </c>
      <c r="Q276" s="144">
        <v>3269100</v>
      </c>
      <c r="R276" s="85">
        <v>0</v>
      </c>
      <c r="S276" s="85">
        <v>0</v>
      </c>
      <c r="T276" s="141">
        <f t="shared" si="8"/>
        <v>85</v>
      </c>
      <c r="U276" s="84">
        <v>44111</v>
      </c>
      <c r="V276" s="84">
        <v>44196</v>
      </c>
      <c r="W276" s="85">
        <v>0</v>
      </c>
      <c r="X276" s="85">
        <v>0</v>
      </c>
      <c r="Y276" s="80"/>
      <c r="Z276" s="83"/>
      <c r="AA276" s="145">
        <v>358</v>
      </c>
      <c r="AB276" s="82">
        <v>44084</v>
      </c>
      <c r="AC276" s="129">
        <f t="shared" si="6"/>
        <v>1089700</v>
      </c>
      <c r="AD276" s="86"/>
      <c r="AE276" s="80"/>
      <c r="AF276" s="87" t="s">
        <v>312</v>
      </c>
      <c r="AG276" s="240" t="s">
        <v>880</v>
      </c>
      <c r="AI276" s="111"/>
      <c r="AN276" s="111"/>
    </row>
    <row r="277" spans="1:40" ht="45" customHeight="1" x14ac:dyDescent="0.25">
      <c r="A277" s="252" t="s">
        <v>953</v>
      </c>
      <c r="B277" s="83" t="s">
        <v>901</v>
      </c>
      <c r="C277" s="80">
        <v>3208358360</v>
      </c>
      <c r="D277" s="241" t="s">
        <v>902</v>
      </c>
      <c r="E277" s="82">
        <v>30029</v>
      </c>
      <c r="F277" s="80"/>
      <c r="G277" s="80"/>
      <c r="H277" s="51">
        <v>300944272</v>
      </c>
      <c r="I277" s="82">
        <v>44112</v>
      </c>
      <c r="J277" s="18">
        <v>2</v>
      </c>
      <c r="K277" s="267" t="s">
        <v>585</v>
      </c>
      <c r="L277" s="80">
        <v>52663064</v>
      </c>
      <c r="M277" s="80"/>
      <c r="N277" s="80">
        <v>5</v>
      </c>
      <c r="O277" s="34" t="s">
        <v>568</v>
      </c>
      <c r="P277" s="150">
        <f t="shared" ref="P277:P284" si="11">+Q277/3</f>
        <v>2592000</v>
      </c>
      <c r="Q277" s="144">
        <v>7776000</v>
      </c>
      <c r="R277" s="85">
        <v>0</v>
      </c>
      <c r="S277" s="43">
        <v>255000</v>
      </c>
      <c r="T277" s="141">
        <f t="shared" si="8"/>
        <v>83</v>
      </c>
      <c r="U277" s="84">
        <v>44113</v>
      </c>
      <c r="V277" s="84">
        <v>44196</v>
      </c>
      <c r="W277" s="85">
        <v>0</v>
      </c>
      <c r="X277" s="85">
        <v>0</v>
      </c>
      <c r="Y277" s="80"/>
      <c r="Z277" s="83"/>
      <c r="AA277" s="145">
        <v>420</v>
      </c>
      <c r="AB277" s="82">
        <v>44062</v>
      </c>
      <c r="AC277" s="129">
        <f t="shared" si="6"/>
        <v>2592000</v>
      </c>
      <c r="AD277" s="86"/>
      <c r="AE277" s="34">
        <v>45449496</v>
      </c>
      <c r="AF277" s="20" t="s">
        <v>319</v>
      </c>
      <c r="AG277" s="203" t="s">
        <v>881</v>
      </c>
    </row>
    <row r="278" spans="1:40" ht="45" customHeight="1" x14ac:dyDescent="0.25">
      <c r="A278" s="252" t="s">
        <v>953</v>
      </c>
      <c r="B278" s="83" t="s">
        <v>903</v>
      </c>
      <c r="C278" s="80">
        <v>3204004908</v>
      </c>
      <c r="D278" s="241" t="s">
        <v>904</v>
      </c>
      <c r="E278" s="82">
        <v>28804</v>
      </c>
      <c r="F278" s="80"/>
      <c r="G278" s="80"/>
      <c r="H278" s="51">
        <v>300944273</v>
      </c>
      <c r="I278" s="82">
        <v>44112</v>
      </c>
      <c r="J278" s="18">
        <v>2</v>
      </c>
      <c r="K278" s="267" t="s">
        <v>584</v>
      </c>
      <c r="L278" s="80">
        <v>39575369</v>
      </c>
      <c r="M278" s="80"/>
      <c r="N278" s="80">
        <v>1</v>
      </c>
      <c r="O278" s="34" t="s">
        <v>568</v>
      </c>
      <c r="P278" s="150">
        <f t="shared" si="11"/>
        <v>1171000</v>
      </c>
      <c r="Q278" s="144">
        <v>3513000</v>
      </c>
      <c r="R278" s="85">
        <v>0</v>
      </c>
      <c r="S278" s="85">
        <v>0</v>
      </c>
      <c r="T278" s="141">
        <f t="shared" si="8"/>
        <v>83</v>
      </c>
      <c r="U278" s="84">
        <v>44113</v>
      </c>
      <c r="V278" s="84">
        <v>44196</v>
      </c>
      <c r="W278" s="85">
        <v>0</v>
      </c>
      <c r="X278" s="85">
        <v>0</v>
      </c>
      <c r="Y278" s="80"/>
      <c r="Z278" s="83"/>
      <c r="AA278" s="145">
        <v>420</v>
      </c>
      <c r="AB278" s="82">
        <v>44062</v>
      </c>
      <c r="AC278" s="129">
        <f t="shared" si="6"/>
        <v>1171000</v>
      </c>
      <c r="AD278" s="86"/>
      <c r="AE278" s="34">
        <v>45449496</v>
      </c>
      <c r="AF278" s="20" t="s">
        <v>319</v>
      </c>
      <c r="AG278" s="203" t="s">
        <v>882</v>
      </c>
    </row>
    <row r="279" spans="1:40" ht="45" customHeight="1" x14ac:dyDescent="0.25">
      <c r="A279" s="252" t="s">
        <v>953</v>
      </c>
      <c r="B279" s="83" t="s">
        <v>905</v>
      </c>
      <c r="C279" s="80">
        <v>3102062436</v>
      </c>
      <c r="D279" s="241" t="s">
        <v>906</v>
      </c>
      <c r="E279" s="82">
        <v>33904</v>
      </c>
      <c r="F279" s="80"/>
      <c r="G279" s="80"/>
      <c r="H279" s="51">
        <v>300944274</v>
      </c>
      <c r="I279" s="82">
        <v>44112</v>
      </c>
      <c r="J279" s="18">
        <v>2</v>
      </c>
      <c r="K279" s="267" t="s">
        <v>583</v>
      </c>
      <c r="L279" s="80">
        <v>1110529090</v>
      </c>
      <c r="M279" s="80"/>
      <c r="N279" s="80">
        <v>6</v>
      </c>
      <c r="O279" s="34" t="s">
        <v>568</v>
      </c>
      <c r="P279" s="150">
        <f t="shared" si="11"/>
        <v>2280000</v>
      </c>
      <c r="Q279" s="144">
        <v>6840000</v>
      </c>
      <c r="R279" s="85">
        <v>0</v>
      </c>
      <c r="S279" s="85">
        <v>0</v>
      </c>
      <c r="T279" s="141">
        <f t="shared" si="8"/>
        <v>83</v>
      </c>
      <c r="U279" s="84">
        <v>44113</v>
      </c>
      <c r="V279" s="84">
        <v>44196</v>
      </c>
      <c r="W279" s="85">
        <v>0</v>
      </c>
      <c r="X279" s="85">
        <v>0</v>
      </c>
      <c r="Y279" s="80"/>
      <c r="Z279" s="83"/>
      <c r="AA279" s="145">
        <v>420</v>
      </c>
      <c r="AB279" s="82">
        <v>44062</v>
      </c>
      <c r="AC279" s="129">
        <f t="shared" si="6"/>
        <v>2280000</v>
      </c>
      <c r="AD279" s="86"/>
      <c r="AE279" s="34">
        <v>45449496</v>
      </c>
      <c r="AF279" s="20" t="s">
        <v>319</v>
      </c>
      <c r="AG279" s="203" t="s">
        <v>883</v>
      </c>
    </row>
    <row r="280" spans="1:40" ht="45" customHeight="1" x14ac:dyDescent="0.25">
      <c r="A280" s="252" t="s">
        <v>953</v>
      </c>
      <c r="B280" s="83" t="s">
        <v>907</v>
      </c>
      <c r="C280" s="80">
        <v>3209577832</v>
      </c>
      <c r="D280" s="241" t="s">
        <v>908</v>
      </c>
      <c r="E280" s="82">
        <v>32623</v>
      </c>
      <c r="F280" s="80"/>
      <c r="G280" s="80"/>
      <c r="H280" s="51">
        <v>300944275</v>
      </c>
      <c r="I280" s="82">
        <v>44112</v>
      </c>
      <c r="J280" s="18">
        <v>2</v>
      </c>
      <c r="K280" s="267" t="s">
        <v>582</v>
      </c>
      <c r="L280" s="80">
        <v>1070596486</v>
      </c>
      <c r="M280" s="80"/>
      <c r="N280" s="80">
        <v>9</v>
      </c>
      <c r="O280" s="34" t="s">
        <v>568</v>
      </c>
      <c r="P280" s="150">
        <f t="shared" si="11"/>
        <v>1140000</v>
      </c>
      <c r="Q280" s="144">
        <v>3420000</v>
      </c>
      <c r="R280" s="85">
        <v>0</v>
      </c>
      <c r="S280" s="85">
        <v>0</v>
      </c>
      <c r="T280" s="141">
        <f t="shared" si="8"/>
        <v>83</v>
      </c>
      <c r="U280" s="84">
        <v>44113</v>
      </c>
      <c r="V280" s="84">
        <v>44196</v>
      </c>
      <c r="W280" s="85">
        <v>0</v>
      </c>
      <c r="X280" s="85">
        <v>0</v>
      </c>
      <c r="Y280" s="80"/>
      <c r="Z280" s="83"/>
      <c r="AA280" s="145">
        <v>420</v>
      </c>
      <c r="AB280" s="82">
        <v>44062</v>
      </c>
      <c r="AC280" s="129">
        <f t="shared" si="6"/>
        <v>1140000</v>
      </c>
      <c r="AD280" s="86"/>
      <c r="AE280" s="34">
        <v>45449496</v>
      </c>
      <c r="AF280" s="20" t="s">
        <v>319</v>
      </c>
      <c r="AG280" s="203" t="s">
        <v>884</v>
      </c>
    </row>
    <row r="281" spans="1:40" ht="45" customHeight="1" x14ac:dyDescent="0.25">
      <c r="A281" s="252" t="s">
        <v>953</v>
      </c>
      <c r="B281" s="83" t="s">
        <v>947</v>
      </c>
      <c r="C281" s="80">
        <v>3138635316</v>
      </c>
      <c r="D281" s="241" t="s">
        <v>948</v>
      </c>
      <c r="E281" s="82">
        <v>23468</v>
      </c>
      <c r="F281" s="80"/>
      <c r="G281" s="80"/>
      <c r="H281" s="255">
        <v>300944276</v>
      </c>
      <c r="I281" s="82">
        <v>44112</v>
      </c>
      <c r="J281" s="18">
        <v>2</v>
      </c>
      <c r="K281" s="267" t="s">
        <v>581</v>
      </c>
      <c r="L281" s="80">
        <v>46358941</v>
      </c>
      <c r="M281" s="80"/>
      <c r="N281" s="80">
        <v>0</v>
      </c>
      <c r="O281" s="34" t="s">
        <v>568</v>
      </c>
      <c r="P281" s="150">
        <f t="shared" si="11"/>
        <v>2112000</v>
      </c>
      <c r="Q281" s="144">
        <v>6336000</v>
      </c>
      <c r="R281" s="85">
        <v>0</v>
      </c>
      <c r="S281" s="144">
        <v>2040000</v>
      </c>
      <c r="T281" s="141">
        <f t="shared" si="8"/>
        <v>83</v>
      </c>
      <c r="U281" s="84">
        <v>44113</v>
      </c>
      <c r="V281" s="84">
        <v>44196</v>
      </c>
      <c r="W281" s="85">
        <v>0</v>
      </c>
      <c r="X281" s="85">
        <v>0</v>
      </c>
      <c r="Y281" s="80"/>
      <c r="Z281" s="83"/>
      <c r="AA281" s="145">
        <v>420</v>
      </c>
      <c r="AB281" s="82">
        <v>44062</v>
      </c>
      <c r="AC281" s="129">
        <f t="shared" si="6"/>
        <v>2112000</v>
      </c>
      <c r="AD281" s="86"/>
      <c r="AE281" s="34">
        <v>45449496</v>
      </c>
      <c r="AF281" s="20" t="s">
        <v>319</v>
      </c>
      <c r="AG281" s="203" t="s">
        <v>885</v>
      </c>
    </row>
    <row r="282" spans="1:40" ht="45" customHeight="1" x14ac:dyDescent="0.25">
      <c r="A282" s="252" t="s">
        <v>953</v>
      </c>
      <c r="B282" s="83" t="s">
        <v>949</v>
      </c>
      <c r="C282" s="80">
        <v>3208803190</v>
      </c>
      <c r="D282" s="241" t="s">
        <v>950</v>
      </c>
      <c r="E282" s="82">
        <v>25063</v>
      </c>
      <c r="F282" s="80"/>
      <c r="G282" s="80"/>
      <c r="H282" s="51">
        <v>300944277</v>
      </c>
      <c r="I282" s="82">
        <v>44112</v>
      </c>
      <c r="J282" s="18">
        <v>2</v>
      </c>
      <c r="K282" s="267" t="s">
        <v>580</v>
      </c>
      <c r="L282" s="80">
        <v>40922634</v>
      </c>
      <c r="M282" s="80"/>
      <c r="N282" s="80">
        <v>1</v>
      </c>
      <c r="O282" s="34" t="s">
        <v>568</v>
      </c>
      <c r="P282" s="150">
        <f t="shared" si="11"/>
        <v>1479000</v>
      </c>
      <c r="Q282" s="144">
        <v>4437000</v>
      </c>
      <c r="R282" s="85">
        <v>0</v>
      </c>
      <c r="S282" s="85">
        <v>0</v>
      </c>
      <c r="T282" s="141">
        <f t="shared" si="8"/>
        <v>83</v>
      </c>
      <c r="U282" s="84">
        <v>44113</v>
      </c>
      <c r="V282" s="84">
        <v>44196</v>
      </c>
      <c r="W282" s="85">
        <v>0</v>
      </c>
      <c r="X282" s="85">
        <v>0</v>
      </c>
      <c r="Y282" s="80"/>
      <c r="Z282" s="83"/>
      <c r="AA282" s="145">
        <v>420</v>
      </c>
      <c r="AB282" s="82">
        <v>44062</v>
      </c>
      <c r="AC282" s="129">
        <f t="shared" si="6"/>
        <v>1479000</v>
      </c>
      <c r="AD282" s="86"/>
      <c r="AE282" s="34">
        <v>45449496</v>
      </c>
      <c r="AF282" s="20" t="s">
        <v>319</v>
      </c>
      <c r="AG282" s="203" t="s">
        <v>886</v>
      </c>
    </row>
    <row r="283" spans="1:40" ht="45" customHeight="1" x14ac:dyDescent="0.25">
      <c r="A283" s="252" t="s">
        <v>953</v>
      </c>
      <c r="B283" s="83" t="s">
        <v>952</v>
      </c>
      <c r="C283" s="80">
        <v>3204262915</v>
      </c>
      <c r="D283" s="241" t="s">
        <v>951</v>
      </c>
      <c r="E283" s="82">
        <v>21564</v>
      </c>
      <c r="F283" s="80"/>
      <c r="G283" s="80"/>
      <c r="H283" s="259">
        <v>300944278</v>
      </c>
      <c r="I283" s="82">
        <v>44112</v>
      </c>
      <c r="J283" s="18">
        <v>1</v>
      </c>
      <c r="K283" s="267" t="s">
        <v>579</v>
      </c>
      <c r="L283" s="80">
        <v>7215181</v>
      </c>
      <c r="M283" s="80"/>
      <c r="N283" s="80">
        <v>4</v>
      </c>
      <c r="O283" s="34" t="s">
        <v>568</v>
      </c>
      <c r="P283" s="150">
        <f t="shared" si="11"/>
        <v>1985000</v>
      </c>
      <c r="Q283" s="144">
        <v>5955000</v>
      </c>
      <c r="R283" s="85">
        <v>0</v>
      </c>
      <c r="S283" s="150">
        <v>1275000</v>
      </c>
      <c r="T283" s="141">
        <f t="shared" si="8"/>
        <v>83</v>
      </c>
      <c r="U283" s="84">
        <v>44113</v>
      </c>
      <c r="V283" s="84">
        <v>44196</v>
      </c>
      <c r="W283" s="85">
        <v>0</v>
      </c>
      <c r="X283" s="85">
        <v>0</v>
      </c>
      <c r="Y283" s="80"/>
      <c r="Z283" s="83"/>
      <c r="AA283" s="145">
        <v>420</v>
      </c>
      <c r="AB283" s="82">
        <v>44062</v>
      </c>
      <c r="AC283" s="129">
        <f t="shared" si="6"/>
        <v>1985000</v>
      </c>
      <c r="AD283" s="86"/>
      <c r="AE283" s="34">
        <v>45449496</v>
      </c>
      <c r="AF283" s="20" t="s">
        <v>319</v>
      </c>
      <c r="AG283" s="203" t="s">
        <v>887</v>
      </c>
    </row>
    <row r="284" spans="1:40" ht="45" customHeight="1" x14ac:dyDescent="0.25">
      <c r="A284" s="252" t="s">
        <v>953</v>
      </c>
      <c r="B284" s="83" t="s">
        <v>954</v>
      </c>
      <c r="C284" s="80">
        <v>3102590677</v>
      </c>
      <c r="D284" s="241" t="s">
        <v>955</v>
      </c>
      <c r="E284" s="82">
        <v>26447</v>
      </c>
      <c r="F284" s="80" t="s">
        <v>578</v>
      </c>
      <c r="G284" s="80"/>
      <c r="H284" s="145">
        <v>300944279</v>
      </c>
      <c r="I284" s="82">
        <v>44113</v>
      </c>
      <c r="J284" s="18">
        <v>2</v>
      </c>
      <c r="K284" s="267" t="s">
        <v>577</v>
      </c>
      <c r="L284" s="80">
        <v>20587220</v>
      </c>
      <c r="M284" s="80"/>
      <c r="N284" s="80">
        <v>6</v>
      </c>
      <c r="O284" s="34" t="s">
        <v>568</v>
      </c>
      <c r="P284" s="150">
        <f t="shared" si="11"/>
        <v>450000</v>
      </c>
      <c r="Q284" s="144">
        <v>1350000</v>
      </c>
      <c r="R284" s="85">
        <v>0</v>
      </c>
      <c r="S284" s="85">
        <v>0</v>
      </c>
      <c r="T284" s="141">
        <f t="shared" si="8"/>
        <v>83</v>
      </c>
      <c r="U284" s="84">
        <v>44113</v>
      </c>
      <c r="V284" s="84">
        <v>44196</v>
      </c>
      <c r="W284" s="85">
        <v>0</v>
      </c>
      <c r="X284" s="85">
        <v>0</v>
      </c>
      <c r="Y284" s="80"/>
      <c r="Z284" s="83"/>
      <c r="AA284" s="145">
        <v>420</v>
      </c>
      <c r="AB284" s="82">
        <v>44062</v>
      </c>
      <c r="AC284" s="129">
        <f t="shared" si="6"/>
        <v>450000</v>
      </c>
      <c r="AD284" s="86"/>
      <c r="AE284" s="34">
        <v>45449496</v>
      </c>
      <c r="AF284" s="20" t="s">
        <v>319</v>
      </c>
      <c r="AG284" s="203" t="s">
        <v>888</v>
      </c>
    </row>
    <row r="285" spans="1:40" s="99" customFormat="1" ht="119.25" customHeight="1" x14ac:dyDescent="0.25">
      <c r="A285" s="99" t="s">
        <v>956</v>
      </c>
      <c r="B285" s="100" t="s">
        <v>957</v>
      </c>
      <c r="C285" s="93">
        <v>3172678261</v>
      </c>
      <c r="D285" s="253" t="s">
        <v>958</v>
      </c>
      <c r="E285" s="92">
        <v>30562</v>
      </c>
      <c r="F285" s="93"/>
      <c r="G285" s="93"/>
      <c r="H285" s="86">
        <v>300944280</v>
      </c>
      <c r="I285" s="92">
        <v>44118</v>
      </c>
      <c r="J285" s="18"/>
      <c r="K285" s="93" t="s">
        <v>591</v>
      </c>
      <c r="L285" s="93">
        <v>11205384</v>
      </c>
      <c r="M285" s="93"/>
      <c r="N285" s="93">
        <v>4</v>
      </c>
      <c r="O285" s="100" t="s">
        <v>590</v>
      </c>
      <c r="P285" s="128">
        <v>37000000</v>
      </c>
      <c r="Q285" s="93">
        <v>37000000</v>
      </c>
      <c r="R285" s="45">
        <v>0</v>
      </c>
      <c r="S285" s="45">
        <v>0</v>
      </c>
      <c r="T285" s="141">
        <f t="shared" si="8"/>
        <v>26</v>
      </c>
      <c r="U285" s="97">
        <v>44119</v>
      </c>
      <c r="V285" s="97">
        <v>44145</v>
      </c>
      <c r="W285" s="85">
        <v>0</v>
      </c>
      <c r="X285" s="85">
        <v>0</v>
      </c>
      <c r="Y285" s="93"/>
      <c r="Z285" s="100"/>
      <c r="AA285" s="86">
        <v>373</v>
      </c>
      <c r="AB285" s="92">
        <v>44090</v>
      </c>
      <c r="AC285" s="95">
        <f>+P285</f>
        <v>37000000</v>
      </c>
      <c r="AD285" s="86"/>
      <c r="AE285" s="34">
        <v>45449496</v>
      </c>
      <c r="AF285" s="20" t="s">
        <v>319</v>
      </c>
      <c r="AG285" s="213" t="s">
        <v>889</v>
      </c>
    </row>
    <row r="286" spans="1:40" ht="45" x14ac:dyDescent="0.25">
      <c r="A286" s="252" t="s">
        <v>953</v>
      </c>
      <c r="B286" s="83" t="s">
        <v>896</v>
      </c>
      <c r="C286" s="80">
        <v>3138729431</v>
      </c>
      <c r="D286" s="241" t="s">
        <v>895</v>
      </c>
      <c r="E286" s="82">
        <v>34860</v>
      </c>
      <c r="F286" s="27"/>
      <c r="G286" s="27"/>
      <c r="H286" s="145">
        <v>300944281</v>
      </c>
      <c r="I286" s="82">
        <v>44120</v>
      </c>
      <c r="J286" s="18">
        <v>1</v>
      </c>
      <c r="K286" s="87" t="s">
        <v>623</v>
      </c>
      <c r="L286" s="27">
        <v>1071987755</v>
      </c>
      <c r="M286" s="80"/>
      <c r="N286" s="80"/>
      <c r="O286" s="83" t="s">
        <v>624</v>
      </c>
      <c r="P286" s="150">
        <v>1750000</v>
      </c>
      <c r="Q286" s="144">
        <v>1750000</v>
      </c>
      <c r="R286" s="85">
        <v>0</v>
      </c>
      <c r="S286" s="85">
        <v>0</v>
      </c>
      <c r="T286" s="141">
        <f t="shared" si="8"/>
        <v>30</v>
      </c>
      <c r="U286" s="84">
        <v>44120</v>
      </c>
      <c r="V286" s="84">
        <v>44150</v>
      </c>
      <c r="W286" s="85">
        <v>0</v>
      </c>
      <c r="X286" s="85">
        <v>0</v>
      </c>
      <c r="Y286" s="80"/>
      <c r="Z286" s="83"/>
      <c r="AA286" s="145">
        <v>388</v>
      </c>
      <c r="AB286" s="82">
        <v>44117</v>
      </c>
      <c r="AC286" s="85">
        <f>+P286</f>
        <v>1750000</v>
      </c>
      <c r="AD286" s="86"/>
      <c r="AE286" s="104">
        <v>23588334</v>
      </c>
      <c r="AF286" s="87" t="s">
        <v>447</v>
      </c>
      <c r="AG286" s="203" t="s">
        <v>890</v>
      </c>
    </row>
    <row r="287" spans="1:40" ht="60" x14ac:dyDescent="0.25">
      <c r="A287" s="252" t="s">
        <v>953</v>
      </c>
      <c r="B287" s="83" t="s">
        <v>941</v>
      </c>
      <c r="C287" s="80">
        <v>3135029017</v>
      </c>
      <c r="D287" s="241" t="s">
        <v>940</v>
      </c>
      <c r="E287" s="82">
        <v>30985</v>
      </c>
      <c r="F287" s="80" t="s">
        <v>939</v>
      </c>
      <c r="G287" s="80"/>
      <c r="H287" s="287">
        <v>300944282</v>
      </c>
      <c r="I287" s="82">
        <v>44127</v>
      </c>
      <c r="J287" s="18">
        <v>2</v>
      </c>
      <c r="K287" s="267" t="s">
        <v>931</v>
      </c>
      <c r="L287" s="80">
        <v>53116539</v>
      </c>
      <c r="M287" s="80"/>
      <c r="N287" s="80">
        <v>1</v>
      </c>
      <c r="O287" s="34" t="s">
        <v>568</v>
      </c>
      <c r="P287" s="150">
        <f>+Q287/3</f>
        <v>1584000</v>
      </c>
      <c r="Q287" s="144">
        <v>4752000</v>
      </c>
      <c r="R287" s="45">
        <v>0</v>
      </c>
      <c r="S287" s="45">
        <v>0</v>
      </c>
      <c r="T287" s="141">
        <f t="shared" si="8"/>
        <v>69</v>
      </c>
      <c r="U287" s="84">
        <v>44127</v>
      </c>
      <c r="V287" s="84">
        <v>44196</v>
      </c>
      <c r="W287" s="85">
        <v>0</v>
      </c>
      <c r="X287" s="85">
        <v>0</v>
      </c>
      <c r="Y287" s="80"/>
      <c r="Z287" s="83"/>
      <c r="AA287" s="145">
        <v>420</v>
      </c>
      <c r="AB287" s="82">
        <v>44062</v>
      </c>
      <c r="AC287" s="85">
        <v>4032000</v>
      </c>
      <c r="AD287" s="86"/>
      <c r="AE287" s="34">
        <v>45449496</v>
      </c>
      <c r="AF287" s="20" t="s">
        <v>319</v>
      </c>
      <c r="AG287" s="203" t="s">
        <v>943</v>
      </c>
    </row>
    <row r="288" spans="1:40" ht="60" x14ac:dyDescent="0.25">
      <c r="A288" s="252" t="s">
        <v>953</v>
      </c>
      <c r="B288" s="83" t="s">
        <v>937</v>
      </c>
      <c r="C288" s="80">
        <v>3213267882</v>
      </c>
      <c r="D288" s="241" t="s">
        <v>938</v>
      </c>
      <c r="E288" s="82">
        <v>33566</v>
      </c>
      <c r="F288" s="80" t="s">
        <v>942</v>
      </c>
      <c r="G288" s="80"/>
      <c r="H288" s="145">
        <v>300944283</v>
      </c>
      <c r="I288" s="82">
        <v>44127</v>
      </c>
      <c r="J288" s="18">
        <v>2</v>
      </c>
      <c r="K288" s="267" t="s">
        <v>932</v>
      </c>
      <c r="L288" s="80">
        <v>1031136323</v>
      </c>
      <c r="M288" s="80"/>
      <c r="N288" s="80">
        <v>2</v>
      </c>
      <c r="O288" s="34" t="s">
        <v>568</v>
      </c>
      <c r="P288" s="150">
        <f>+Q288/3</f>
        <v>1392000</v>
      </c>
      <c r="Q288" s="144">
        <v>4176000</v>
      </c>
      <c r="R288" s="45">
        <v>0</v>
      </c>
      <c r="S288" s="45">
        <v>0</v>
      </c>
      <c r="T288" s="141">
        <f t="shared" si="8"/>
        <v>69</v>
      </c>
      <c r="U288" s="84">
        <v>44127</v>
      </c>
      <c r="V288" s="84">
        <v>44196</v>
      </c>
      <c r="W288" s="85">
        <v>0</v>
      </c>
      <c r="X288" s="85">
        <v>0</v>
      </c>
      <c r="Y288" s="80"/>
      <c r="Z288" s="83"/>
      <c r="AA288" s="145">
        <v>420</v>
      </c>
      <c r="AB288" s="82">
        <v>44062</v>
      </c>
      <c r="AC288" s="85">
        <v>4032000</v>
      </c>
      <c r="AD288" s="86"/>
      <c r="AE288" s="34">
        <v>45449496</v>
      </c>
      <c r="AF288" s="20" t="s">
        <v>319</v>
      </c>
      <c r="AG288" s="203" t="s">
        <v>946</v>
      </c>
    </row>
    <row r="289" spans="1:33" ht="60" x14ac:dyDescent="0.25">
      <c r="A289" s="252" t="s">
        <v>953</v>
      </c>
      <c r="B289" s="83" t="s">
        <v>926</v>
      </c>
      <c r="C289" s="80">
        <v>3134588290</v>
      </c>
      <c r="D289" s="241" t="s">
        <v>927</v>
      </c>
      <c r="E289" s="82">
        <v>29541</v>
      </c>
      <c r="F289" s="80" t="s">
        <v>936</v>
      </c>
      <c r="G289" s="80"/>
      <c r="H289" s="86">
        <v>300944284</v>
      </c>
      <c r="I289" s="82">
        <v>44127</v>
      </c>
      <c r="J289" s="18">
        <v>2</v>
      </c>
      <c r="K289" s="267" t="s">
        <v>925</v>
      </c>
      <c r="L289" s="27">
        <v>52662484</v>
      </c>
      <c r="M289" s="80"/>
      <c r="N289" s="80">
        <v>0</v>
      </c>
      <c r="O289" s="34" t="s">
        <v>568</v>
      </c>
      <c r="P289" s="150">
        <f>+Q289/3</f>
        <v>1344000</v>
      </c>
      <c r="Q289" s="144">
        <v>4032000</v>
      </c>
      <c r="R289" s="45">
        <v>0</v>
      </c>
      <c r="S289" s="45">
        <v>0</v>
      </c>
      <c r="T289" s="141">
        <f t="shared" si="8"/>
        <v>69</v>
      </c>
      <c r="U289" s="84">
        <v>44127</v>
      </c>
      <c r="V289" s="84">
        <v>44196</v>
      </c>
      <c r="W289" s="85">
        <v>0</v>
      </c>
      <c r="X289" s="85">
        <v>0</v>
      </c>
      <c r="Y289" s="80"/>
      <c r="Z289" s="83"/>
      <c r="AA289" s="145">
        <v>420</v>
      </c>
      <c r="AB289" s="82">
        <v>44062</v>
      </c>
      <c r="AC289" s="85">
        <v>4032000</v>
      </c>
      <c r="AD289" s="86"/>
      <c r="AE289" s="34">
        <v>45449496</v>
      </c>
      <c r="AF289" s="20" t="s">
        <v>319</v>
      </c>
      <c r="AG289" s="203" t="s">
        <v>945</v>
      </c>
    </row>
    <row r="290" spans="1:33" ht="60" x14ac:dyDescent="0.25">
      <c r="A290" s="252" t="s">
        <v>953</v>
      </c>
      <c r="B290" s="83" t="s">
        <v>929</v>
      </c>
      <c r="C290" s="80">
        <v>3108091480</v>
      </c>
      <c r="D290" s="241" t="s">
        <v>930</v>
      </c>
      <c r="E290" s="82">
        <v>30834</v>
      </c>
      <c r="F290" s="80" t="s">
        <v>936</v>
      </c>
      <c r="G290" s="80"/>
      <c r="H290" s="145">
        <v>300944285</v>
      </c>
      <c r="I290" s="82">
        <v>44127</v>
      </c>
      <c r="J290" s="18">
        <v>2</v>
      </c>
      <c r="K290" s="267" t="s">
        <v>928</v>
      </c>
      <c r="L290" s="27">
        <v>35394325</v>
      </c>
      <c r="M290" s="80"/>
      <c r="N290" s="80">
        <v>6</v>
      </c>
      <c r="O290" s="34" t="s">
        <v>568</v>
      </c>
      <c r="P290" s="150">
        <f>+Q290/3</f>
        <v>1440000</v>
      </c>
      <c r="Q290" s="144">
        <v>4320000</v>
      </c>
      <c r="R290" s="45">
        <v>0</v>
      </c>
      <c r="S290" s="45">
        <v>0</v>
      </c>
      <c r="T290" s="141">
        <f t="shared" si="8"/>
        <v>69</v>
      </c>
      <c r="U290" s="84">
        <v>44127</v>
      </c>
      <c r="V290" s="84">
        <v>44196</v>
      </c>
      <c r="W290" s="85">
        <v>0</v>
      </c>
      <c r="X290" s="85">
        <v>0</v>
      </c>
      <c r="Y290" s="80"/>
      <c r="Z290" s="83"/>
      <c r="AA290" s="145">
        <v>420</v>
      </c>
      <c r="AB290" s="82">
        <v>44062</v>
      </c>
      <c r="AC290" s="85">
        <v>4032000</v>
      </c>
      <c r="AD290" s="86"/>
      <c r="AE290" s="34">
        <v>45449496</v>
      </c>
      <c r="AF290" s="20" t="s">
        <v>319</v>
      </c>
      <c r="AG290" s="203" t="s">
        <v>944</v>
      </c>
    </row>
    <row r="291" spans="1:33" ht="60" x14ac:dyDescent="0.25">
      <c r="A291" s="252" t="s">
        <v>953</v>
      </c>
      <c r="B291" s="83" t="s">
        <v>934</v>
      </c>
      <c r="C291" s="80">
        <v>3103497738</v>
      </c>
      <c r="D291" s="241" t="s">
        <v>935</v>
      </c>
      <c r="E291" s="82">
        <v>32273</v>
      </c>
      <c r="F291" s="80" t="s">
        <v>933</v>
      </c>
      <c r="G291" s="80"/>
      <c r="H291" s="86">
        <v>300944286</v>
      </c>
      <c r="I291" s="82">
        <v>44127</v>
      </c>
      <c r="J291" s="18">
        <v>2</v>
      </c>
      <c r="K291" s="267" t="s">
        <v>1362</v>
      </c>
      <c r="L291" s="80">
        <v>1123510465</v>
      </c>
      <c r="M291" s="80"/>
      <c r="N291" s="80">
        <v>7</v>
      </c>
      <c r="O291" s="34" t="s">
        <v>568</v>
      </c>
      <c r="P291" s="150">
        <f>+Q291/3</f>
        <v>1272000</v>
      </c>
      <c r="Q291" s="144">
        <v>3816000</v>
      </c>
      <c r="R291" s="45">
        <v>0</v>
      </c>
      <c r="S291" s="95">
        <f>4949000-Q291</f>
        <v>1133000</v>
      </c>
      <c r="T291" s="141">
        <f t="shared" si="8"/>
        <v>65</v>
      </c>
      <c r="U291" s="84">
        <v>44131</v>
      </c>
      <c r="V291" s="84">
        <v>44196</v>
      </c>
      <c r="W291" s="85">
        <v>0</v>
      </c>
      <c r="X291" s="85">
        <v>0</v>
      </c>
      <c r="Y291" s="80"/>
      <c r="Z291" s="83"/>
      <c r="AA291" s="413" t="s">
        <v>1158</v>
      </c>
      <c r="AB291" s="414" t="s">
        <v>1159</v>
      </c>
      <c r="AC291" s="85">
        <v>4032000</v>
      </c>
      <c r="AD291" s="86"/>
      <c r="AE291" s="34">
        <v>45449496</v>
      </c>
      <c r="AF291" s="20" t="s">
        <v>319</v>
      </c>
      <c r="AG291" s="203" t="s">
        <v>965</v>
      </c>
    </row>
    <row r="292" spans="1:33" ht="60" x14ac:dyDescent="0.25">
      <c r="A292" s="252" t="s">
        <v>953</v>
      </c>
      <c r="B292" s="83" t="s">
        <v>989</v>
      </c>
      <c r="C292" s="80">
        <v>3204101607</v>
      </c>
      <c r="D292" s="241" t="s">
        <v>990</v>
      </c>
      <c r="E292" s="82">
        <v>30835</v>
      </c>
      <c r="F292" s="80"/>
      <c r="G292" s="80"/>
      <c r="H292" s="145">
        <v>300944287</v>
      </c>
      <c r="I292" s="82">
        <v>44133</v>
      </c>
      <c r="J292" s="18">
        <v>2</v>
      </c>
      <c r="K292" s="267" t="s">
        <v>991</v>
      </c>
      <c r="L292" s="80">
        <v>40331635</v>
      </c>
      <c r="M292" s="80"/>
      <c r="N292" s="80">
        <v>2</v>
      </c>
      <c r="O292" s="34" t="s">
        <v>568</v>
      </c>
      <c r="P292" s="150">
        <f>+Q292/2</f>
        <v>2272500</v>
      </c>
      <c r="Q292" s="144">
        <v>4545000</v>
      </c>
      <c r="R292" s="85">
        <v>0</v>
      </c>
      <c r="S292" s="85">
        <v>0</v>
      </c>
      <c r="T292" s="85">
        <f t="shared" si="8"/>
        <v>63</v>
      </c>
      <c r="U292" s="84">
        <v>44133</v>
      </c>
      <c r="V292" s="84">
        <v>44196</v>
      </c>
      <c r="W292" s="80">
        <v>0</v>
      </c>
      <c r="X292" s="80">
        <v>0</v>
      </c>
      <c r="Y292" s="80"/>
      <c r="Z292" s="83"/>
      <c r="AA292" s="145">
        <v>1520</v>
      </c>
      <c r="AB292" s="82">
        <v>44131</v>
      </c>
      <c r="AC292" s="85">
        <v>2272500</v>
      </c>
      <c r="AD292" s="86">
        <v>287</v>
      </c>
      <c r="AE292" s="34">
        <v>45449496</v>
      </c>
      <c r="AF292" s="20" t="s">
        <v>319</v>
      </c>
      <c r="AG292" s="203" t="s">
        <v>1032</v>
      </c>
    </row>
    <row r="293" spans="1:33" ht="60" x14ac:dyDescent="0.25">
      <c r="A293" s="262"/>
      <c r="B293" s="263" t="s">
        <v>994</v>
      </c>
      <c r="C293" s="261">
        <v>3112249693</v>
      </c>
      <c r="D293" s="264" t="s">
        <v>995</v>
      </c>
      <c r="E293" s="265">
        <v>23990</v>
      </c>
      <c r="F293" s="261"/>
      <c r="G293" s="261"/>
      <c r="H293" s="266">
        <v>300944288</v>
      </c>
      <c r="I293" s="265">
        <v>44139</v>
      </c>
      <c r="J293" s="18">
        <v>2</v>
      </c>
      <c r="K293" s="267" t="s">
        <v>248</v>
      </c>
      <c r="L293" s="261">
        <v>39559231</v>
      </c>
      <c r="M293" s="261"/>
      <c r="N293" s="261">
        <v>7</v>
      </c>
      <c r="O293" s="263" t="s">
        <v>993</v>
      </c>
      <c r="P293" s="268">
        <v>1300000</v>
      </c>
      <c r="Q293" s="269">
        <v>2600000</v>
      </c>
      <c r="R293" s="270">
        <v>0</v>
      </c>
      <c r="S293" s="270">
        <v>0</v>
      </c>
      <c r="T293" s="271">
        <f>+V293-U293</f>
        <v>57</v>
      </c>
      <c r="U293" s="272">
        <v>44139</v>
      </c>
      <c r="V293" s="272">
        <v>44196</v>
      </c>
      <c r="W293" s="261">
        <v>0</v>
      </c>
      <c r="X293" s="261">
        <v>0</v>
      </c>
      <c r="Y293" s="261"/>
      <c r="Z293" s="263"/>
      <c r="AA293" s="273">
        <v>401</v>
      </c>
      <c r="AB293" s="265">
        <v>44132</v>
      </c>
      <c r="AC293" s="270">
        <v>1300000</v>
      </c>
      <c r="AD293" s="266"/>
      <c r="AE293" s="261">
        <v>39574710</v>
      </c>
      <c r="AF293" s="267" t="s">
        <v>996</v>
      </c>
      <c r="AG293" s="203" t="s">
        <v>1029</v>
      </c>
    </row>
    <row r="294" spans="1:33" ht="90" x14ac:dyDescent="0.25">
      <c r="A294" s="262"/>
      <c r="B294" s="263" t="s">
        <v>1033</v>
      </c>
      <c r="C294" s="261">
        <v>3138785873</v>
      </c>
      <c r="D294" s="264" t="s">
        <v>1011</v>
      </c>
      <c r="E294" s="265">
        <v>31930</v>
      </c>
      <c r="F294" s="261"/>
      <c r="G294" s="261"/>
      <c r="H294" s="273">
        <v>300944289</v>
      </c>
      <c r="I294" s="265">
        <v>44146</v>
      </c>
      <c r="J294" s="18">
        <v>1</v>
      </c>
      <c r="K294" s="267" t="s">
        <v>1012</v>
      </c>
      <c r="L294" s="261">
        <v>1070588935</v>
      </c>
      <c r="M294" s="261"/>
      <c r="N294" s="261">
        <v>0</v>
      </c>
      <c r="O294" s="263" t="s">
        <v>1034</v>
      </c>
      <c r="P294" s="268">
        <v>2672608</v>
      </c>
      <c r="Q294" s="269">
        <v>2672608</v>
      </c>
      <c r="R294" s="270">
        <v>0</v>
      </c>
      <c r="S294" s="270">
        <v>0</v>
      </c>
      <c r="T294" s="270">
        <v>50</v>
      </c>
      <c r="U294" s="272">
        <v>44147</v>
      </c>
      <c r="V294" s="272">
        <v>44196</v>
      </c>
      <c r="W294" s="261"/>
      <c r="X294" s="261"/>
      <c r="Y294" s="261"/>
      <c r="Z294" s="263"/>
      <c r="AA294" s="273">
        <v>1620</v>
      </c>
      <c r="AB294" s="265">
        <v>44146</v>
      </c>
      <c r="AC294" s="270">
        <v>2672608</v>
      </c>
      <c r="AD294" s="266"/>
      <c r="AE294" s="261">
        <v>8002444</v>
      </c>
      <c r="AF294" s="267" t="s">
        <v>320</v>
      </c>
      <c r="AG294" s="203" t="s">
        <v>1030</v>
      </c>
    </row>
    <row r="295" spans="1:33" ht="45" x14ac:dyDescent="0.25">
      <c r="A295" s="262"/>
      <c r="B295" s="263" t="s">
        <v>1035</v>
      </c>
      <c r="C295" s="261">
        <v>3176573769</v>
      </c>
      <c r="D295" s="264" t="s">
        <v>1013</v>
      </c>
      <c r="E295" s="265">
        <v>23656</v>
      </c>
      <c r="F295" s="261"/>
      <c r="G295" s="261"/>
      <c r="H295" s="266">
        <v>300944290</v>
      </c>
      <c r="I295" s="265">
        <v>44148</v>
      </c>
      <c r="J295" s="18">
        <v>2</v>
      </c>
      <c r="K295" s="267" t="s">
        <v>259</v>
      </c>
      <c r="L295" s="261">
        <v>3209572</v>
      </c>
      <c r="M295" s="261"/>
      <c r="N295" s="261">
        <v>1</v>
      </c>
      <c r="O295" s="263" t="s">
        <v>1014</v>
      </c>
      <c r="P295" s="268">
        <v>3000000</v>
      </c>
      <c r="Q295" s="269">
        <v>3000000</v>
      </c>
      <c r="R295" s="270">
        <v>0</v>
      </c>
      <c r="S295" s="270"/>
      <c r="T295" s="270">
        <v>48</v>
      </c>
      <c r="U295" s="272">
        <v>44148</v>
      </c>
      <c r="V295" s="272">
        <v>44196</v>
      </c>
      <c r="W295" s="261">
        <v>0</v>
      </c>
      <c r="X295" s="261">
        <v>0</v>
      </c>
      <c r="Y295" s="261"/>
      <c r="Z295" s="263"/>
      <c r="AA295" s="273">
        <v>272</v>
      </c>
      <c r="AB295" s="265">
        <v>43994</v>
      </c>
      <c r="AC295" s="270">
        <v>3000000</v>
      </c>
      <c r="AD295" s="266"/>
      <c r="AE295" s="274">
        <v>45449496</v>
      </c>
      <c r="AF295" s="275" t="s">
        <v>319</v>
      </c>
      <c r="AG295" s="203" t="s">
        <v>1031</v>
      </c>
    </row>
    <row r="296" spans="1:33" ht="36" customHeight="1" x14ac:dyDescent="0.25">
      <c r="A296" s="262"/>
      <c r="B296" s="263" t="s">
        <v>997</v>
      </c>
      <c r="C296" s="261">
        <v>3138729431</v>
      </c>
      <c r="D296" s="264" t="s">
        <v>895</v>
      </c>
      <c r="E296" s="265">
        <v>34860</v>
      </c>
      <c r="F296" s="261"/>
      <c r="G296" s="261"/>
      <c r="H296" s="273">
        <v>300944291</v>
      </c>
      <c r="I296" s="276">
        <v>44154</v>
      </c>
      <c r="J296" s="18">
        <v>2</v>
      </c>
      <c r="K296" s="261" t="s">
        <v>623</v>
      </c>
      <c r="L296" s="261">
        <v>1071987755</v>
      </c>
      <c r="M296" s="261"/>
      <c r="N296" s="261">
        <v>7</v>
      </c>
      <c r="O296" s="263" t="s">
        <v>998</v>
      </c>
      <c r="P296" s="268">
        <v>1750000</v>
      </c>
      <c r="Q296" s="269">
        <v>2625000</v>
      </c>
      <c r="R296" s="270">
        <v>0</v>
      </c>
      <c r="S296" s="270">
        <v>0</v>
      </c>
      <c r="T296" s="270">
        <v>41</v>
      </c>
      <c r="U296" s="272">
        <v>44155</v>
      </c>
      <c r="V296" s="272">
        <v>44196</v>
      </c>
      <c r="W296" s="261">
        <v>0</v>
      </c>
      <c r="X296" s="261">
        <v>0</v>
      </c>
      <c r="Y296" s="261"/>
      <c r="Z296" s="263"/>
      <c r="AA296" s="273">
        <v>388</v>
      </c>
      <c r="AB296" s="265">
        <v>44117</v>
      </c>
      <c r="AC296" s="270">
        <v>1750000</v>
      </c>
      <c r="AD296" s="266"/>
      <c r="AE296" s="277">
        <v>23588334</v>
      </c>
      <c r="AF296" s="275" t="s">
        <v>999</v>
      </c>
      <c r="AG296" s="203" t="s">
        <v>1000</v>
      </c>
    </row>
    <row r="297" spans="1:33" ht="45" x14ac:dyDescent="0.25">
      <c r="A297" s="262"/>
      <c r="B297" s="263" t="s">
        <v>1001</v>
      </c>
      <c r="C297" s="261" t="s">
        <v>1036</v>
      </c>
      <c r="D297" s="278" t="s">
        <v>1002</v>
      </c>
      <c r="E297" s="270" t="s">
        <v>1010</v>
      </c>
      <c r="F297" s="261"/>
      <c r="G297" s="261"/>
      <c r="H297" s="266">
        <v>300944292</v>
      </c>
      <c r="I297" s="265">
        <v>44154</v>
      </c>
      <c r="J297" s="18"/>
      <c r="K297" s="267" t="s">
        <v>1003</v>
      </c>
      <c r="L297" s="261">
        <v>830129050</v>
      </c>
      <c r="M297" s="261"/>
      <c r="N297" s="261">
        <v>5</v>
      </c>
      <c r="O297" s="263" t="s">
        <v>1037</v>
      </c>
      <c r="P297" s="268">
        <v>29745000</v>
      </c>
      <c r="Q297" s="269">
        <v>29745000</v>
      </c>
      <c r="R297" s="270">
        <v>0</v>
      </c>
      <c r="S297" s="270">
        <v>0</v>
      </c>
      <c r="T297" s="270">
        <v>41</v>
      </c>
      <c r="U297" s="272">
        <v>44158</v>
      </c>
      <c r="V297" s="272">
        <v>44196</v>
      </c>
      <c r="W297" s="261">
        <v>0</v>
      </c>
      <c r="X297" s="261">
        <v>0</v>
      </c>
      <c r="Y297" s="261"/>
      <c r="Z297" s="263"/>
      <c r="AA297" s="273">
        <v>1420</v>
      </c>
      <c r="AB297" s="265">
        <v>44125</v>
      </c>
      <c r="AC297" s="270">
        <v>29745000</v>
      </c>
      <c r="AD297" s="266"/>
      <c r="AE297" s="261">
        <v>21018195</v>
      </c>
      <c r="AF297" s="267" t="s">
        <v>312</v>
      </c>
      <c r="AG297" s="203" t="s">
        <v>1004</v>
      </c>
    </row>
    <row r="298" spans="1:33" ht="45" x14ac:dyDescent="0.25">
      <c r="A298" s="262"/>
      <c r="B298" s="263" t="s">
        <v>1005</v>
      </c>
      <c r="C298" s="261">
        <v>3502527330</v>
      </c>
      <c r="D298" s="264" t="s">
        <v>1006</v>
      </c>
      <c r="E298" s="265">
        <v>34477</v>
      </c>
      <c r="F298" s="261"/>
      <c r="G298" s="261"/>
      <c r="H298" s="273">
        <v>300944293</v>
      </c>
      <c r="I298" s="265">
        <v>44158</v>
      </c>
      <c r="J298" s="18">
        <v>2</v>
      </c>
      <c r="K298" s="267" t="s">
        <v>1007</v>
      </c>
      <c r="L298" s="261">
        <v>1020793194</v>
      </c>
      <c r="M298" s="261"/>
      <c r="N298" s="261">
        <v>6</v>
      </c>
      <c r="O298" s="263" t="s">
        <v>1008</v>
      </c>
      <c r="P298" s="268">
        <v>2000000</v>
      </c>
      <c r="Q298" s="269">
        <v>2550000</v>
      </c>
      <c r="R298" s="270">
        <v>0</v>
      </c>
      <c r="S298" s="270">
        <v>0</v>
      </c>
      <c r="T298" s="270">
        <v>38</v>
      </c>
      <c r="U298" s="272">
        <v>44158</v>
      </c>
      <c r="V298" s="272">
        <v>44196</v>
      </c>
      <c r="W298" s="261">
        <v>0</v>
      </c>
      <c r="X298" s="261">
        <v>0</v>
      </c>
      <c r="Y298" s="261"/>
      <c r="Z298" s="263"/>
      <c r="AA298" s="273">
        <v>425</v>
      </c>
      <c r="AB298" s="265">
        <v>44158</v>
      </c>
      <c r="AC298" s="270">
        <v>2000000</v>
      </c>
      <c r="AD298" s="266"/>
      <c r="AE298" s="261">
        <v>52963151</v>
      </c>
      <c r="AF298" s="267" t="s">
        <v>546</v>
      </c>
      <c r="AG298" s="203" t="s">
        <v>1009</v>
      </c>
    </row>
    <row r="299" spans="1:33" ht="75" x14ac:dyDescent="0.25">
      <c r="A299" s="252" t="s">
        <v>953</v>
      </c>
      <c r="B299" s="263" t="s">
        <v>1038</v>
      </c>
      <c r="C299" s="261">
        <v>3174054923</v>
      </c>
      <c r="D299" s="264" t="s">
        <v>1015</v>
      </c>
      <c r="E299" s="265">
        <v>32286</v>
      </c>
      <c r="F299" s="261"/>
      <c r="G299" s="261"/>
      <c r="H299" s="266">
        <v>300944294</v>
      </c>
      <c r="I299" s="265">
        <v>44161</v>
      </c>
      <c r="J299" s="18">
        <v>2</v>
      </c>
      <c r="K299" s="267" t="s">
        <v>1016</v>
      </c>
      <c r="L299" s="261">
        <v>1073505061</v>
      </c>
      <c r="M299" s="261"/>
      <c r="N299" s="261">
        <v>4</v>
      </c>
      <c r="O299" s="263" t="s">
        <v>1017</v>
      </c>
      <c r="P299" s="268"/>
      <c r="Q299" s="269">
        <v>3475000</v>
      </c>
      <c r="R299" s="270">
        <v>0</v>
      </c>
      <c r="S299" s="270">
        <v>0</v>
      </c>
      <c r="T299" s="270">
        <v>35</v>
      </c>
      <c r="U299" s="272">
        <v>44161</v>
      </c>
      <c r="V299" s="272">
        <v>44196</v>
      </c>
      <c r="W299" s="261">
        <v>0</v>
      </c>
      <c r="X299" s="261">
        <v>0</v>
      </c>
      <c r="Y299" s="261"/>
      <c r="Z299" s="263"/>
      <c r="AA299" s="273">
        <v>1520</v>
      </c>
      <c r="AB299" s="265">
        <v>44131</v>
      </c>
      <c r="AC299" s="270">
        <v>3475000</v>
      </c>
      <c r="AD299" s="266"/>
      <c r="AE299" s="274">
        <v>45449496</v>
      </c>
      <c r="AF299" s="267" t="s">
        <v>319</v>
      </c>
      <c r="AG299" s="203" t="s">
        <v>1025</v>
      </c>
    </row>
    <row r="300" spans="1:33" ht="45" x14ac:dyDescent="0.25">
      <c r="A300" s="252" t="s">
        <v>953</v>
      </c>
      <c r="B300" s="263" t="s">
        <v>1018</v>
      </c>
      <c r="C300" s="261">
        <v>3053940087</v>
      </c>
      <c r="D300" s="264" t="s">
        <v>1019</v>
      </c>
      <c r="E300" s="265">
        <v>24804</v>
      </c>
      <c r="F300" s="261"/>
      <c r="G300" s="261"/>
      <c r="H300" s="273">
        <v>300944295</v>
      </c>
      <c r="I300" s="265">
        <v>44161</v>
      </c>
      <c r="J300" s="18">
        <v>2</v>
      </c>
      <c r="K300" s="267" t="s">
        <v>1020</v>
      </c>
      <c r="L300" s="261">
        <v>39562060</v>
      </c>
      <c r="M300" s="261"/>
      <c r="N300" s="261">
        <v>5</v>
      </c>
      <c r="O300" s="263" t="s">
        <v>1021</v>
      </c>
      <c r="P300" s="268"/>
      <c r="Q300" s="269">
        <v>9000000</v>
      </c>
      <c r="R300" s="270">
        <v>0</v>
      </c>
      <c r="S300" s="270">
        <v>0</v>
      </c>
      <c r="T300" s="270">
        <v>35</v>
      </c>
      <c r="U300" s="272">
        <v>44165</v>
      </c>
      <c r="V300" s="272">
        <v>44196</v>
      </c>
      <c r="W300" s="261">
        <v>0</v>
      </c>
      <c r="X300" s="261">
        <v>0</v>
      </c>
      <c r="Y300" s="261"/>
      <c r="Z300" s="263"/>
      <c r="AA300" s="273">
        <v>426</v>
      </c>
      <c r="AB300" s="265">
        <v>44158</v>
      </c>
      <c r="AC300" s="270"/>
      <c r="AD300" s="266"/>
      <c r="AE300" s="261">
        <v>45449496</v>
      </c>
      <c r="AF300" s="267" t="s">
        <v>319</v>
      </c>
      <c r="AG300" s="203" t="s">
        <v>1024</v>
      </c>
    </row>
    <row r="301" spans="1:33" ht="63" customHeight="1" x14ac:dyDescent="0.25">
      <c r="A301" s="252" t="s">
        <v>953</v>
      </c>
      <c r="B301" s="83" t="s">
        <v>1022</v>
      </c>
      <c r="C301" s="80">
        <v>3112698469</v>
      </c>
      <c r="D301" s="241" t="s">
        <v>1023</v>
      </c>
      <c r="E301" s="82">
        <v>32665</v>
      </c>
      <c r="F301" s="80"/>
      <c r="G301" s="80"/>
      <c r="H301" s="266">
        <v>300944296</v>
      </c>
      <c r="I301" s="82">
        <v>44166</v>
      </c>
      <c r="J301" s="18">
        <v>2</v>
      </c>
      <c r="K301" s="267" t="s">
        <v>572</v>
      </c>
      <c r="L301" s="80">
        <v>1106775395</v>
      </c>
      <c r="M301" s="80"/>
      <c r="N301" s="80">
        <v>5</v>
      </c>
      <c r="O301" s="83" t="s">
        <v>1017</v>
      </c>
      <c r="P301" s="150"/>
      <c r="Q301" s="144">
        <v>7810000</v>
      </c>
      <c r="R301" s="85">
        <v>0</v>
      </c>
      <c r="S301" s="85">
        <v>0</v>
      </c>
      <c r="T301" s="85">
        <v>30</v>
      </c>
      <c r="U301" s="84">
        <v>44166</v>
      </c>
      <c r="V301" s="84">
        <v>44196</v>
      </c>
      <c r="W301" s="80">
        <v>0</v>
      </c>
      <c r="X301" s="80">
        <v>0</v>
      </c>
      <c r="Y301" s="80"/>
      <c r="Z301" s="83"/>
      <c r="AA301" s="145">
        <v>1520</v>
      </c>
      <c r="AB301" s="82">
        <v>44131</v>
      </c>
      <c r="AC301" s="85"/>
      <c r="AD301" s="86"/>
      <c r="AE301" s="80">
        <v>45449496</v>
      </c>
      <c r="AF301" s="87" t="s">
        <v>319</v>
      </c>
      <c r="AG301" s="203" t="s">
        <v>1061</v>
      </c>
    </row>
    <row r="302" spans="1:33" ht="75" x14ac:dyDescent="0.25">
      <c r="A302" s="252" t="s">
        <v>953</v>
      </c>
      <c r="B302" s="83" t="s">
        <v>1044</v>
      </c>
      <c r="C302" s="261">
        <v>3002679258</v>
      </c>
      <c r="D302" s="241" t="s">
        <v>1045</v>
      </c>
      <c r="E302" s="82">
        <v>22040</v>
      </c>
      <c r="F302" s="80"/>
      <c r="G302" s="80"/>
      <c r="H302" s="145">
        <v>300944297</v>
      </c>
      <c r="I302" s="82">
        <v>44172</v>
      </c>
      <c r="J302" s="18">
        <v>1</v>
      </c>
      <c r="K302" s="87" t="s">
        <v>1046</v>
      </c>
      <c r="L302" s="80">
        <v>19418995</v>
      </c>
      <c r="M302" s="80"/>
      <c r="N302" s="261">
        <v>8</v>
      </c>
      <c r="O302" s="83" t="s">
        <v>1047</v>
      </c>
      <c r="P302" s="150"/>
      <c r="Q302" s="144">
        <v>3600000</v>
      </c>
      <c r="R302" s="85">
        <v>0</v>
      </c>
      <c r="S302" s="85">
        <v>0</v>
      </c>
      <c r="T302" s="279">
        <f t="shared" ref="T302:T307" si="12">+V302-U302</f>
        <v>21</v>
      </c>
      <c r="U302" s="84">
        <v>44175</v>
      </c>
      <c r="V302" s="84">
        <v>44196</v>
      </c>
      <c r="W302" s="261">
        <v>0</v>
      </c>
      <c r="X302" s="261">
        <v>0</v>
      </c>
      <c r="Y302" s="80"/>
      <c r="Z302" s="83"/>
      <c r="AA302" s="145">
        <v>1520</v>
      </c>
      <c r="AB302" s="82">
        <v>44131</v>
      </c>
      <c r="AC302" s="85"/>
      <c r="AD302" s="86"/>
      <c r="AE302" s="80">
        <v>45449496</v>
      </c>
      <c r="AF302" s="87" t="s">
        <v>319</v>
      </c>
      <c r="AG302" s="203" t="s">
        <v>1062</v>
      </c>
    </row>
    <row r="303" spans="1:33" ht="75" x14ac:dyDescent="0.25">
      <c r="B303" s="83" t="s">
        <v>1039</v>
      </c>
      <c r="C303" s="80"/>
      <c r="D303" s="241" t="s">
        <v>1040</v>
      </c>
      <c r="E303" s="82">
        <v>33716</v>
      </c>
      <c r="F303" s="80"/>
      <c r="G303" s="80"/>
      <c r="H303" s="145">
        <v>300944298</v>
      </c>
      <c r="I303" s="82">
        <v>44172</v>
      </c>
      <c r="J303" s="18">
        <v>1</v>
      </c>
      <c r="K303" s="280" t="s">
        <v>1041</v>
      </c>
      <c r="L303" s="27">
        <v>1110522696</v>
      </c>
      <c r="M303" s="80"/>
      <c r="N303" s="27">
        <v>6</v>
      </c>
      <c r="O303" s="83" t="s">
        <v>1042</v>
      </c>
      <c r="P303" s="150">
        <v>1600000</v>
      </c>
      <c r="Q303" s="144">
        <v>1600000</v>
      </c>
      <c r="R303" s="85">
        <v>0</v>
      </c>
      <c r="S303" s="85">
        <v>0</v>
      </c>
      <c r="T303" s="279">
        <f t="shared" si="12"/>
        <v>24</v>
      </c>
      <c r="U303" s="84">
        <v>44172</v>
      </c>
      <c r="V303" s="84">
        <v>44196</v>
      </c>
      <c r="W303" s="27">
        <v>0</v>
      </c>
      <c r="X303" s="27">
        <v>0</v>
      </c>
      <c r="Y303" s="80"/>
      <c r="Z303" s="83"/>
      <c r="AA303" s="145">
        <v>446</v>
      </c>
      <c r="AB303" s="82">
        <v>44172</v>
      </c>
      <c r="AC303" s="85">
        <v>1600000</v>
      </c>
      <c r="AD303" s="86"/>
      <c r="AE303" s="27">
        <v>52963151</v>
      </c>
      <c r="AF303" s="87" t="s">
        <v>1043</v>
      </c>
      <c r="AG303" s="203" t="s">
        <v>1063</v>
      </c>
    </row>
    <row r="304" spans="1:33" ht="45" x14ac:dyDescent="0.25">
      <c r="B304" s="83" t="s">
        <v>1051</v>
      </c>
      <c r="C304" s="80" t="s">
        <v>1057</v>
      </c>
      <c r="D304" s="241" t="s">
        <v>1052</v>
      </c>
      <c r="E304" s="82"/>
      <c r="F304" s="80"/>
      <c r="G304" s="80"/>
      <c r="H304" s="145">
        <v>300944299</v>
      </c>
      <c r="I304" s="82">
        <v>44174</v>
      </c>
      <c r="J304" s="18"/>
      <c r="K304" s="87" t="s">
        <v>1048</v>
      </c>
      <c r="L304" s="80"/>
      <c r="M304" s="80">
        <v>800028326</v>
      </c>
      <c r="N304" s="80">
        <v>1</v>
      </c>
      <c r="O304" s="83" t="s">
        <v>1053</v>
      </c>
      <c r="P304" s="150"/>
      <c r="Q304" s="144">
        <v>27005057</v>
      </c>
      <c r="R304" s="85">
        <v>0</v>
      </c>
      <c r="S304" s="85">
        <v>0</v>
      </c>
      <c r="T304" s="281" t="e">
        <f t="shared" si="12"/>
        <v>#VALUE!</v>
      </c>
      <c r="U304" s="282">
        <v>44179</v>
      </c>
      <c r="V304" s="433" t="s">
        <v>1320</v>
      </c>
      <c r="W304" s="80">
        <f>30+30</f>
        <v>60</v>
      </c>
      <c r="X304" s="80">
        <v>0</v>
      </c>
      <c r="Y304" s="80"/>
      <c r="Z304" s="83"/>
      <c r="AA304" s="145">
        <v>1820</v>
      </c>
      <c r="AB304" s="82">
        <v>44167</v>
      </c>
      <c r="AC304" s="85">
        <v>27005057</v>
      </c>
      <c r="AD304" s="86"/>
      <c r="AE304" s="21">
        <v>11222137</v>
      </c>
      <c r="AF304" s="87" t="s">
        <v>309</v>
      </c>
      <c r="AG304" s="203" t="s">
        <v>1064</v>
      </c>
    </row>
    <row r="305" spans="1:33" ht="36" customHeight="1" x14ac:dyDescent="0.25">
      <c r="B305" s="83" t="s">
        <v>1058</v>
      </c>
      <c r="C305" s="80">
        <v>3163059728</v>
      </c>
      <c r="D305" s="241" t="s">
        <v>1060</v>
      </c>
      <c r="E305" s="256"/>
      <c r="F305" s="80"/>
      <c r="G305" s="80"/>
      <c r="H305" s="145">
        <v>300944300</v>
      </c>
      <c r="I305" s="82">
        <v>44174</v>
      </c>
      <c r="J305" s="18">
        <v>1</v>
      </c>
      <c r="K305" s="87" t="s">
        <v>1049</v>
      </c>
      <c r="L305" s="80"/>
      <c r="M305" s="80">
        <v>16790167</v>
      </c>
      <c r="N305" s="80">
        <v>8</v>
      </c>
      <c r="O305" s="83" t="s">
        <v>1059</v>
      </c>
      <c r="P305" s="150">
        <v>16357250</v>
      </c>
      <c r="Q305" s="150">
        <v>16357250</v>
      </c>
      <c r="R305" s="85"/>
      <c r="S305" s="85"/>
      <c r="T305" s="281">
        <f t="shared" si="12"/>
        <v>14</v>
      </c>
      <c r="U305" s="282">
        <v>44182</v>
      </c>
      <c r="V305" s="282">
        <v>44196</v>
      </c>
      <c r="W305" s="80"/>
      <c r="X305" s="80"/>
      <c r="Y305" s="80"/>
      <c r="Z305" s="83"/>
      <c r="AA305" s="145">
        <v>1220</v>
      </c>
      <c r="AB305" s="82">
        <v>44112</v>
      </c>
      <c r="AC305" s="85">
        <v>16357250</v>
      </c>
      <c r="AD305" s="86"/>
      <c r="AE305" s="21">
        <v>11222137</v>
      </c>
      <c r="AF305" s="87" t="s">
        <v>309</v>
      </c>
      <c r="AG305" s="203" t="s">
        <v>1065</v>
      </c>
    </row>
    <row r="306" spans="1:33" ht="63" customHeight="1" x14ac:dyDescent="0.25">
      <c r="A306" s="252" t="s">
        <v>953</v>
      </c>
      <c r="B306" s="83" t="s">
        <v>1056</v>
      </c>
      <c r="C306" s="80">
        <v>3204101607</v>
      </c>
      <c r="D306" s="241" t="s">
        <v>990</v>
      </c>
      <c r="E306" s="82">
        <v>30835</v>
      </c>
      <c r="F306" s="80"/>
      <c r="G306" s="80"/>
      <c r="H306" s="145">
        <v>300944301</v>
      </c>
      <c r="I306" s="82">
        <v>44175</v>
      </c>
      <c r="J306" s="18"/>
      <c r="K306" s="267" t="s">
        <v>991</v>
      </c>
      <c r="L306" s="80">
        <v>40331635</v>
      </c>
      <c r="M306" s="80"/>
      <c r="N306" s="80">
        <v>2</v>
      </c>
      <c r="O306" s="83" t="s">
        <v>1017</v>
      </c>
      <c r="P306" s="150">
        <v>4930000</v>
      </c>
      <c r="Q306" s="150">
        <v>4930000</v>
      </c>
      <c r="R306" s="85"/>
      <c r="S306" s="85"/>
      <c r="T306" s="279">
        <f t="shared" si="12"/>
        <v>20</v>
      </c>
      <c r="U306" s="84">
        <v>44176</v>
      </c>
      <c r="V306" s="84">
        <v>44196</v>
      </c>
      <c r="W306" s="80"/>
      <c r="X306" s="80"/>
      <c r="Y306" s="80"/>
      <c r="Z306" s="83"/>
      <c r="AA306" s="145">
        <v>1520</v>
      </c>
      <c r="AB306" s="82">
        <v>44131</v>
      </c>
      <c r="AC306" s="85">
        <v>4930000</v>
      </c>
      <c r="AD306" s="86"/>
      <c r="AE306" s="80">
        <v>45449496</v>
      </c>
      <c r="AF306" s="87" t="s">
        <v>319</v>
      </c>
      <c r="AG306" s="203" t="s">
        <v>1066</v>
      </c>
    </row>
    <row r="307" spans="1:33" ht="45" x14ac:dyDescent="0.25">
      <c r="A307" s="252" t="s">
        <v>953</v>
      </c>
      <c r="B307" s="83" t="s">
        <v>1054</v>
      </c>
      <c r="C307" s="80">
        <v>3204750284</v>
      </c>
      <c r="D307" s="241" t="s">
        <v>1055</v>
      </c>
      <c r="E307" s="82">
        <v>30252</v>
      </c>
      <c r="F307" s="80"/>
      <c r="G307" s="80"/>
      <c r="H307" s="145">
        <v>300944302</v>
      </c>
      <c r="I307" s="82">
        <v>44176</v>
      </c>
      <c r="J307" s="18"/>
      <c r="K307" s="87" t="s">
        <v>1050</v>
      </c>
      <c r="L307" s="80">
        <v>93089528</v>
      </c>
      <c r="M307" s="80"/>
      <c r="N307" s="80">
        <v>8</v>
      </c>
      <c r="O307" s="263" t="s">
        <v>1021</v>
      </c>
      <c r="P307" s="284"/>
      <c r="Q307" s="144">
        <v>9000000</v>
      </c>
      <c r="R307" s="85"/>
      <c r="S307" s="85"/>
      <c r="T307" s="281">
        <f t="shared" si="12"/>
        <v>17</v>
      </c>
      <c r="U307" s="282">
        <v>44179</v>
      </c>
      <c r="V307" s="282">
        <v>44196</v>
      </c>
      <c r="W307" s="80"/>
      <c r="X307" s="80"/>
      <c r="Y307" s="80"/>
      <c r="Z307" s="83"/>
      <c r="AA307" s="259"/>
      <c r="AB307" s="242"/>
      <c r="AC307" s="283"/>
      <c r="AD307" s="86"/>
      <c r="AE307" s="80">
        <v>45449496</v>
      </c>
      <c r="AF307" s="87" t="s">
        <v>319</v>
      </c>
      <c r="AG307" s="203" t="s">
        <v>1067</v>
      </c>
    </row>
    <row r="308" spans="1:33" x14ac:dyDescent="0.25">
      <c r="B308" s="83"/>
      <c r="C308" s="80"/>
      <c r="D308" s="80"/>
      <c r="E308" s="80"/>
      <c r="F308" s="80"/>
      <c r="G308" s="80"/>
      <c r="H308" s="145">
        <v>300944303</v>
      </c>
      <c r="I308" s="82"/>
      <c r="J308" s="18"/>
      <c r="K308" s="267" t="s">
        <v>1271</v>
      </c>
      <c r="L308" s="80"/>
      <c r="M308" s="80"/>
      <c r="N308" s="80"/>
      <c r="O308" s="83"/>
      <c r="P308" s="150"/>
      <c r="Q308" s="144"/>
      <c r="R308" s="85"/>
      <c r="S308" s="85"/>
      <c r="T308" s="85"/>
      <c r="U308" s="84"/>
      <c r="V308" s="84"/>
      <c r="W308" s="80"/>
      <c r="X308" s="80"/>
      <c r="Y308" s="80"/>
      <c r="Z308" s="83"/>
      <c r="AA308" s="145"/>
      <c r="AB308" s="80"/>
      <c r="AC308" s="85"/>
      <c r="AD308" s="86"/>
      <c r="AE308" s="80"/>
      <c r="AF308" s="87"/>
    </row>
    <row r="309" spans="1:33" x14ac:dyDescent="0.25">
      <c r="B309" s="83"/>
      <c r="C309" s="80"/>
      <c r="D309" s="80"/>
      <c r="E309" s="80"/>
      <c r="F309" s="80"/>
      <c r="G309" s="80"/>
      <c r="H309" s="145"/>
      <c r="I309" s="82"/>
      <c r="J309" s="97"/>
      <c r="K309" s="267"/>
      <c r="L309" s="80"/>
      <c r="M309" s="80"/>
      <c r="N309" s="80"/>
      <c r="O309" s="83"/>
      <c r="P309" s="150"/>
      <c r="Q309" s="144"/>
      <c r="R309" s="85"/>
      <c r="S309" s="85"/>
      <c r="T309" s="85"/>
      <c r="U309" s="84"/>
      <c r="V309" s="84"/>
      <c r="W309" s="80"/>
      <c r="X309" s="80"/>
      <c r="Y309" s="80"/>
      <c r="Z309" s="83"/>
      <c r="AA309" s="145"/>
      <c r="AB309" s="80"/>
      <c r="AC309" s="85"/>
      <c r="AD309" s="86"/>
      <c r="AE309" s="80"/>
      <c r="AF309" s="87"/>
    </row>
    <row r="310" spans="1:33" x14ac:dyDescent="0.25">
      <c r="B310" s="83"/>
      <c r="C310" s="80"/>
      <c r="D310" s="80"/>
      <c r="E310" s="80"/>
      <c r="F310" s="80"/>
      <c r="G310" s="80"/>
      <c r="H310" s="145"/>
      <c r="I310" s="82"/>
      <c r="J310" s="97"/>
      <c r="K310" s="267"/>
      <c r="L310" s="80"/>
      <c r="M310" s="80"/>
      <c r="N310" s="80"/>
      <c r="O310" s="83"/>
      <c r="P310" s="150"/>
      <c r="Q310" s="144"/>
      <c r="R310" s="85"/>
      <c r="S310" s="85"/>
      <c r="T310" s="85"/>
      <c r="U310" s="84"/>
      <c r="V310" s="84"/>
      <c r="W310" s="80"/>
      <c r="X310" s="80"/>
      <c r="Y310" s="80"/>
      <c r="Z310" s="83"/>
      <c r="AA310" s="145"/>
      <c r="AB310" s="80"/>
      <c r="AC310" s="85"/>
      <c r="AD310" s="86"/>
      <c r="AE310" s="80"/>
      <c r="AF310" s="87"/>
    </row>
    <row r="311" spans="1:33" x14ac:dyDescent="0.25">
      <c r="B311" s="83"/>
      <c r="C311" s="80"/>
      <c r="D311" s="80"/>
      <c r="E311" s="80"/>
      <c r="F311" s="80"/>
      <c r="G311" s="80"/>
      <c r="H311" s="145"/>
      <c r="I311" s="82"/>
      <c r="J311" s="97"/>
      <c r="K311" s="267"/>
      <c r="L311" s="80"/>
      <c r="M311" s="80"/>
      <c r="N311" s="80"/>
      <c r="O311" s="83"/>
      <c r="P311" s="150"/>
      <c r="Q311" s="144"/>
      <c r="R311" s="85"/>
      <c r="S311" s="85"/>
      <c r="T311" s="85"/>
      <c r="U311" s="84"/>
      <c r="V311" s="84"/>
      <c r="W311" s="80"/>
      <c r="X311" s="80"/>
      <c r="Y311" s="80"/>
      <c r="Z311" s="83"/>
      <c r="AA311" s="145"/>
      <c r="AB311" s="80"/>
      <c r="AC311" s="85"/>
      <c r="AD311" s="86"/>
      <c r="AE311" s="80"/>
      <c r="AF311" s="87"/>
    </row>
    <row r="312" spans="1:33" x14ac:dyDescent="0.25">
      <c r="B312" s="83"/>
      <c r="C312" s="80"/>
      <c r="D312" s="80"/>
      <c r="E312" s="80"/>
      <c r="F312" s="80"/>
      <c r="G312" s="80"/>
      <c r="H312" s="145"/>
      <c r="I312" s="82"/>
      <c r="J312" s="97"/>
      <c r="K312" s="267"/>
      <c r="L312" s="80"/>
      <c r="M312" s="80"/>
      <c r="N312" s="80"/>
      <c r="O312" s="83"/>
      <c r="P312" s="150"/>
      <c r="Q312" s="144"/>
      <c r="R312" s="85"/>
      <c r="S312" s="85"/>
      <c r="T312" s="85"/>
      <c r="U312" s="84"/>
      <c r="V312" s="84"/>
      <c r="W312" s="80"/>
      <c r="X312" s="80"/>
      <c r="Y312" s="80"/>
      <c r="Z312" s="83"/>
      <c r="AA312" s="145"/>
      <c r="AB312" s="80"/>
      <c r="AC312" s="85"/>
      <c r="AD312" s="86"/>
      <c r="AE312" s="80"/>
      <c r="AF312" s="87"/>
    </row>
    <row r="313" spans="1:33" x14ac:dyDescent="0.25">
      <c r="B313" s="83"/>
      <c r="C313" s="80"/>
      <c r="D313" s="80"/>
      <c r="E313" s="80"/>
      <c r="F313" s="80"/>
      <c r="G313" s="80"/>
      <c r="H313" s="145"/>
      <c r="I313" s="82"/>
      <c r="J313" s="97"/>
      <c r="K313" s="267"/>
      <c r="L313" s="80"/>
      <c r="M313" s="80"/>
      <c r="N313" s="80"/>
      <c r="O313" s="83"/>
      <c r="P313" s="150"/>
      <c r="Q313" s="144"/>
      <c r="R313" s="85"/>
      <c r="S313" s="85"/>
      <c r="T313" s="85"/>
      <c r="U313" s="84"/>
      <c r="V313" s="84"/>
      <c r="W313" s="80"/>
      <c r="X313" s="80"/>
      <c r="Y313" s="80"/>
      <c r="Z313" s="83"/>
      <c r="AA313" s="145"/>
      <c r="AB313" s="80"/>
      <c r="AC313" s="85"/>
      <c r="AD313" s="86"/>
      <c r="AE313" s="80"/>
      <c r="AF313" s="87"/>
    </row>
    <row r="314" spans="1:33" x14ac:dyDescent="0.25">
      <c r="B314" s="83"/>
      <c r="C314" s="80"/>
      <c r="D314" s="80"/>
      <c r="E314" s="80"/>
      <c r="F314" s="80"/>
      <c r="G314" s="80"/>
      <c r="H314" s="145"/>
      <c r="I314" s="82"/>
      <c r="J314" s="97"/>
      <c r="K314" s="267"/>
      <c r="L314" s="80"/>
      <c r="M314" s="80"/>
      <c r="N314" s="80"/>
      <c r="O314" s="83"/>
      <c r="P314" s="150"/>
      <c r="Q314" s="144"/>
      <c r="R314" s="85"/>
      <c r="S314" s="85"/>
      <c r="T314" s="85"/>
      <c r="U314" s="84"/>
      <c r="V314" s="84"/>
      <c r="W314" s="80"/>
      <c r="X314" s="80"/>
      <c r="Y314" s="80"/>
      <c r="Z314" s="83"/>
      <c r="AA314" s="145"/>
      <c r="AB314" s="80"/>
      <c r="AC314" s="85"/>
      <c r="AD314" s="86"/>
      <c r="AE314" s="80"/>
      <c r="AF314" s="87"/>
    </row>
    <row r="315" spans="1:33" x14ac:dyDescent="0.25">
      <c r="B315" s="83"/>
      <c r="C315" s="80"/>
      <c r="D315" s="80"/>
      <c r="E315" s="80"/>
      <c r="F315" s="80"/>
      <c r="G315" s="80"/>
      <c r="H315" s="145"/>
      <c r="I315" s="82"/>
      <c r="J315" s="97"/>
      <c r="K315" s="267"/>
      <c r="L315" s="80"/>
      <c r="M315" s="80"/>
      <c r="N315" s="80"/>
      <c r="O315" s="83"/>
      <c r="P315" s="150"/>
      <c r="Q315" s="144"/>
      <c r="R315" s="85"/>
      <c r="S315" s="85"/>
      <c r="T315" s="85"/>
      <c r="U315" s="84"/>
      <c r="V315" s="84"/>
      <c r="W315" s="80"/>
      <c r="X315" s="80"/>
      <c r="Y315" s="80"/>
      <c r="Z315" s="83"/>
      <c r="AA315" s="145"/>
      <c r="AB315" s="80"/>
      <c r="AC315" s="85"/>
      <c r="AD315" s="86"/>
      <c r="AE315" s="80"/>
      <c r="AF315" s="87"/>
    </row>
    <row r="316" spans="1:33" x14ac:dyDescent="0.25">
      <c r="B316" s="83"/>
      <c r="C316" s="80"/>
      <c r="D316" s="80"/>
      <c r="E316" s="80"/>
      <c r="F316" s="80"/>
      <c r="G316" s="80"/>
      <c r="H316" s="145"/>
      <c r="I316" s="82"/>
      <c r="J316" s="97"/>
      <c r="K316" s="267"/>
      <c r="L316" s="80"/>
      <c r="M316" s="80"/>
      <c r="N316" s="80"/>
      <c r="O316" s="83"/>
      <c r="P316" s="150"/>
      <c r="Q316" s="144"/>
      <c r="R316" s="85"/>
      <c r="S316" s="85"/>
      <c r="T316" s="85"/>
      <c r="U316" s="84"/>
      <c r="V316" s="84"/>
      <c r="W316" s="80"/>
      <c r="X316" s="80"/>
      <c r="Y316" s="80"/>
      <c r="Z316" s="83"/>
      <c r="AA316" s="145"/>
      <c r="AB316" s="80"/>
      <c r="AC316" s="85"/>
      <c r="AD316" s="86"/>
      <c r="AE316" s="80"/>
      <c r="AF316" s="87"/>
    </row>
    <row r="317" spans="1:33" x14ac:dyDescent="0.25">
      <c r="B317" s="83"/>
      <c r="C317" s="80"/>
      <c r="D317" s="80"/>
      <c r="E317" s="80"/>
      <c r="F317" s="80"/>
      <c r="G317" s="80"/>
      <c r="H317" s="145"/>
      <c r="I317" s="82"/>
      <c r="J317" s="97"/>
      <c r="K317" s="267"/>
      <c r="L317" s="80"/>
      <c r="M317" s="80"/>
      <c r="N317" s="80"/>
      <c r="O317" s="83"/>
      <c r="P317" s="150"/>
      <c r="Q317" s="144"/>
      <c r="R317" s="85"/>
      <c r="S317" s="85"/>
      <c r="T317" s="85"/>
      <c r="U317" s="84"/>
      <c r="V317" s="84"/>
      <c r="W317" s="80"/>
      <c r="X317" s="80"/>
      <c r="Y317" s="80"/>
      <c r="Z317" s="83"/>
      <c r="AA317" s="145"/>
      <c r="AB317" s="80"/>
      <c r="AC317" s="85"/>
      <c r="AD317" s="86"/>
      <c r="AE317" s="80"/>
      <c r="AF317" s="87"/>
    </row>
    <row r="318" spans="1:33" x14ac:dyDescent="0.25">
      <c r="B318" s="83"/>
      <c r="C318" s="80"/>
      <c r="D318" s="80"/>
      <c r="E318" s="80"/>
      <c r="F318" s="80"/>
      <c r="G318" s="80"/>
      <c r="H318" s="145"/>
      <c r="I318" s="82"/>
      <c r="J318" s="97"/>
      <c r="K318" s="267"/>
      <c r="L318" s="80"/>
      <c r="M318" s="80"/>
      <c r="N318" s="80"/>
      <c r="O318" s="83"/>
      <c r="P318" s="150"/>
      <c r="Q318" s="144"/>
      <c r="R318" s="85"/>
      <c r="S318" s="85"/>
      <c r="T318" s="85"/>
      <c r="U318" s="84"/>
      <c r="V318" s="84"/>
      <c r="W318" s="80"/>
      <c r="X318" s="80"/>
      <c r="Y318" s="80"/>
      <c r="Z318" s="83"/>
      <c r="AA318" s="145"/>
      <c r="AB318" s="80"/>
      <c r="AC318" s="85"/>
      <c r="AD318" s="86"/>
      <c r="AE318" s="80"/>
      <c r="AF318" s="87"/>
    </row>
    <row r="319" spans="1:33" x14ac:dyDescent="0.25">
      <c r="B319" s="83"/>
      <c r="C319" s="80"/>
      <c r="D319" s="80"/>
      <c r="E319" s="80"/>
      <c r="F319" s="80"/>
      <c r="G319" s="80"/>
      <c r="H319" s="145"/>
      <c r="I319" s="82"/>
      <c r="J319" s="97"/>
      <c r="K319" s="267"/>
      <c r="L319" s="80"/>
      <c r="M319" s="80"/>
      <c r="N319" s="80"/>
      <c r="O319" s="83"/>
      <c r="P319" s="150"/>
      <c r="Q319" s="144"/>
      <c r="R319" s="85"/>
      <c r="S319" s="85"/>
      <c r="T319" s="85"/>
      <c r="U319" s="84"/>
      <c r="V319" s="84"/>
      <c r="W319" s="80"/>
      <c r="X319" s="80"/>
      <c r="Y319" s="80"/>
      <c r="Z319" s="83"/>
      <c r="AA319" s="145"/>
      <c r="AB319" s="80"/>
      <c r="AC319" s="85"/>
      <c r="AD319" s="86"/>
      <c r="AE319" s="80"/>
      <c r="AF319" s="87"/>
    </row>
    <row r="320" spans="1:33" x14ac:dyDescent="0.25">
      <c r="K320" s="286"/>
    </row>
    <row r="321" spans="11:11" x14ac:dyDescent="0.25">
      <c r="K321" s="286"/>
    </row>
    <row r="322" spans="11:11" x14ac:dyDescent="0.25">
      <c r="K322" s="286"/>
    </row>
    <row r="323" spans="11:11" x14ac:dyDescent="0.25">
      <c r="K323" s="286"/>
    </row>
    <row r="324" spans="11:11" x14ac:dyDescent="0.25">
      <c r="K324" s="286"/>
    </row>
    <row r="325" spans="11:11" x14ac:dyDescent="0.25">
      <c r="K325" s="286"/>
    </row>
    <row r="326" spans="11:11" x14ac:dyDescent="0.25">
      <c r="K326" s="286"/>
    </row>
    <row r="327" spans="11:11" x14ac:dyDescent="0.25">
      <c r="K327" s="286"/>
    </row>
    <row r="328" spans="11:11" x14ac:dyDescent="0.25">
      <c r="K328" s="286"/>
    </row>
    <row r="329" spans="11:11" x14ac:dyDescent="0.25">
      <c r="K329" s="286"/>
    </row>
    <row r="330" spans="11:11" x14ac:dyDescent="0.25">
      <c r="K330" s="286"/>
    </row>
    <row r="331" spans="11:11" x14ac:dyDescent="0.25">
      <c r="K331" s="286"/>
    </row>
    <row r="332" spans="11:11" x14ac:dyDescent="0.25">
      <c r="K332" s="286"/>
    </row>
    <row r="333" spans="11:11" x14ac:dyDescent="0.25">
      <c r="K333" s="286"/>
    </row>
    <row r="334" spans="11:11" x14ac:dyDescent="0.25">
      <c r="K334" s="286"/>
    </row>
    <row r="335" spans="11:11" x14ac:dyDescent="0.25">
      <c r="K335" s="286"/>
    </row>
    <row r="336" spans="11:11" x14ac:dyDescent="0.25">
      <c r="K336" s="286"/>
    </row>
    <row r="337" spans="11:11" x14ac:dyDescent="0.25">
      <c r="K337" s="286"/>
    </row>
    <row r="338" spans="11:11" x14ac:dyDescent="0.25">
      <c r="K338" s="286"/>
    </row>
    <row r="339" spans="11:11" x14ac:dyDescent="0.25">
      <c r="K339" s="286"/>
    </row>
    <row r="340" spans="11:11" x14ac:dyDescent="0.25">
      <c r="K340" s="286"/>
    </row>
    <row r="341" spans="11:11" x14ac:dyDescent="0.25">
      <c r="K341" s="286"/>
    </row>
    <row r="342" spans="11:11" x14ac:dyDescent="0.25">
      <c r="K342" s="286"/>
    </row>
    <row r="343" spans="11:11" x14ac:dyDescent="0.25">
      <c r="K343" s="286"/>
    </row>
    <row r="344" spans="11:11" x14ac:dyDescent="0.25">
      <c r="K344" s="286"/>
    </row>
    <row r="345" spans="11:11" x14ac:dyDescent="0.25">
      <c r="K345" s="286"/>
    </row>
    <row r="351076" spans="8:9" x14ac:dyDescent="0.25">
      <c r="H351076" s="2" t="s">
        <v>19</v>
      </c>
    </row>
    <row r="351077" spans="8:9" x14ac:dyDescent="0.25">
      <c r="H351077" s="2" t="s">
        <v>22</v>
      </c>
      <c r="I351077" s="3" t="s">
        <v>20</v>
      </c>
    </row>
    <row r="351078" spans="8:9" x14ac:dyDescent="0.25">
      <c r="H351078" s="2" t="s">
        <v>25</v>
      </c>
      <c r="I351078" s="3" t="s">
        <v>23</v>
      </c>
    </row>
    <row r="351079" spans="8:9" x14ac:dyDescent="0.25">
      <c r="H351079" s="2" t="s">
        <v>28</v>
      </c>
      <c r="I351079" s="3" t="s">
        <v>26</v>
      </c>
    </row>
    <row r="351080" spans="8:9" x14ac:dyDescent="0.25">
      <c r="I351080" s="3" t="s">
        <v>29</v>
      </c>
    </row>
    <row r="351081" spans="8:9" x14ac:dyDescent="0.25">
      <c r="I351081" s="3" t="s">
        <v>31</v>
      </c>
    </row>
  </sheetData>
  <autoFilter ref="A4:AG307" xr:uid="{00000000-0009-0000-0000-000000000000}"/>
  <phoneticPr fontId="3" type="noConversion"/>
  <dataValidations xWindow="802" yWindow="225" count="19">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B69:AB92" xr:uid="{00000000-0002-0000-0000-000000000000}">
      <formula1>0</formula1>
      <formula2>390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Z69:AA92 Z5:Z68" xr:uid="{00000000-0002-0000-0000-00000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F103 AF5:AF27 AF155 AF142 AF32:AF92 AF118:AF119 AF123 AF127:AF130 AF140 AF148 AF198:AF210 AF214 AF277:AF285 AF216:AF238 AF287:AF292 AF295" xr:uid="{00000000-0002-0000-0000-000002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E26:AE43 AE17:AE24 AE54:AE66 AE5:AE13 AE121 AE69:AE76 AE90:AE102 AE104:AE114 AE80:AE87 AE116:AE119 AE124:AE132 AE156 AE141:AE142 AE145:AE148 AE150:AE151 AE134:AE139 AE191:AE192 AE166:AE167 AE187 AE163 AE198 AE196 AE216:AE217 AE272 AE304:AE305" xr:uid="{00000000-0002-0000-0000-000003000000}">
      <formula1>-99999999999</formula1>
      <formula2>99999999999</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AF28:AF31 M117 N127 K142:N142 K109 K146 K151 K156 K98 K120:L120 N135 N180:N181 K103 K154 K117 N154 K160:K162 K35:K68 L70:N92 K178 K88:K92 N160:N163 K164 K166 N166:N169 K168:K170 N171:N173 K172:K176 N175:N178 N183:N185 K183:K186 M186:N186 N187 K189 K191:K192 K194:K198 L5:N68 K5:K27 K32:K33 K71:K86 N189:N195 N197:N199 N201:N203 N205:N226 L214 K269:N269" xr:uid="{00000000-0002-0000-0000-000004000000}">
      <formula1>0</formula1>
      <formula2>4000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L13 M5:M31 M92 M54:M62 M139 M142 M33:M52 M67:M90 L168 M269" xr:uid="{00000000-0002-0000-0000-000005000000}">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L5:L12 M32 M63:M66 L14:L92 L139 L142 L120 M117 M53 M91 L178 L160:L162 L164 L166 L169:L170 L172:L176 L183:L185 L186:M186 L189 L191:L192 L194:L198 L215:M216 L209:L214 L269" xr:uid="{00000000-0002-0000-0000-000006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AE52:AE53 AE44 AE88:AE89 AE154 AE157 AE171 AE193" xr:uid="{00000000-0002-0000-0000-000007000000}">
      <formula1>-99999999999999</formula1>
      <formula2>99999999999999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N149:N152 N154 N5:N146 N159:N173 N156 N175:N226 N269" xr:uid="{00000000-0002-0000-0000-000008000000}">
      <formula1>#REF!</formula1>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Y5:Y92" xr:uid="{00000000-0002-0000-0000-00000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V5:X92 V160:V227" xr:uid="{00000000-0002-0000-0000-00000A000000}">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5:Q92 Q142 P5:P27 P32:P44 P208:P210"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O35:O92 O32:O33 O5:O27 O142 O208:O213 O215" xr:uid="{00000000-0002-0000-0000-00000C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M117 U5:U92 K109 K146 K151 K156 K98 K88:K92 N135 N180:N181 K103 K154 K117 N127 K71:K86 K120:L120 I5:J92 L5:N92 N154 K35:K69 N160:N163 N166:N169 N171:N173 N175:N178 N183:N185 K186 M186:N186 N187 U160:U176 K5:K27 K32:K33 N189:N195 N197:N199 N201:N203 N205:N226 L214 K269:N269" xr:uid="{00000000-0002-0000-0000-00000D000000}">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S5:S139 S146 S151" xr:uid="{00000000-0002-0000-0000-00000E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R5:R139 R146 R151" xr:uid="{00000000-0002-0000-00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T5:T145" xr:uid="{00000000-0002-0000-00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T5:T139 W5:X137" xr:uid="{00000000-0002-0000-00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H5:H282" xr:uid="{00000000-0002-0000-0000-000012000000}">
      <formula1>0</formula1>
      <formula2>390</formula2>
    </dataValidation>
  </dataValidations>
  <hyperlinks>
    <hyperlink ref="AG5" r:id="rId1" xr:uid="{00000000-0004-0000-0000-000000000000}"/>
    <hyperlink ref="AG6" r:id="rId2" xr:uid="{00000000-0004-0000-0000-000001000000}"/>
    <hyperlink ref="AG7" r:id="rId3" xr:uid="{00000000-0004-0000-0000-000002000000}"/>
    <hyperlink ref="AG8" r:id="rId4" xr:uid="{00000000-0004-0000-0000-000003000000}"/>
    <hyperlink ref="AG9" r:id="rId5" xr:uid="{00000000-0004-0000-0000-000004000000}"/>
    <hyperlink ref="AG10" r:id="rId6" xr:uid="{00000000-0004-0000-0000-000005000000}"/>
    <hyperlink ref="AG11" r:id="rId7" xr:uid="{00000000-0004-0000-0000-000006000000}"/>
    <hyperlink ref="AG12" r:id="rId8" xr:uid="{00000000-0004-0000-0000-000007000000}"/>
    <hyperlink ref="AG13" r:id="rId9" xr:uid="{00000000-0004-0000-0000-000008000000}"/>
    <hyperlink ref="AG14" r:id="rId10" xr:uid="{00000000-0004-0000-0000-000009000000}"/>
    <hyperlink ref="AG15" r:id="rId11" xr:uid="{00000000-0004-0000-0000-00000A000000}"/>
    <hyperlink ref="AG16" r:id="rId12" xr:uid="{00000000-0004-0000-0000-00000B000000}"/>
    <hyperlink ref="AG17" r:id="rId13" xr:uid="{00000000-0004-0000-0000-00000C000000}"/>
    <hyperlink ref="AG18" r:id="rId14" xr:uid="{00000000-0004-0000-0000-00000D000000}"/>
    <hyperlink ref="AG19" r:id="rId15" xr:uid="{00000000-0004-0000-0000-00000E000000}"/>
    <hyperlink ref="AG20" r:id="rId16" xr:uid="{00000000-0004-0000-0000-00000F000000}"/>
    <hyperlink ref="AG21" r:id="rId17" xr:uid="{00000000-0004-0000-0000-000010000000}"/>
    <hyperlink ref="AG22" r:id="rId18" xr:uid="{00000000-0004-0000-0000-000011000000}"/>
    <hyperlink ref="AG23" r:id="rId19" xr:uid="{00000000-0004-0000-0000-000012000000}"/>
    <hyperlink ref="AG24" r:id="rId20" xr:uid="{00000000-0004-0000-0000-000013000000}"/>
    <hyperlink ref="AG25" r:id="rId21" xr:uid="{00000000-0004-0000-0000-000014000000}"/>
    <hyperlink ref="AG26" r:id="rId22" xr:uid="{00000000-0004-0000-0000-000015000000}"/>
    <hyperlink ref="AG27" r:id="rId23" xr:uid="{00000000-0004-0000-0000-000016000000}"/>
    <hyperlink ref="AG32" r:id="rId24" xr:uid="{00000000-0004-0000-0000-000017000000}"/>
    <hyperlink ref="AG33" r:id="rId25" xr:uid="{00000000-0004-0000-0000-000018000000}"/>
    <hyperlink ref="AG35" r:id="rId26" xr:uid="{00000000-0004-0000-0000-000019000000}"/>
    <hyperlink ref="AG36" r:id="rId27" xr:uid="{00000000-0004-0000-0000-00001A000000}"/>
    <hyperlink ref="AG37" r:id="rId28" xr:uid="{00000000-0004-0000-0000-00001B000000}"/>
    <hyperlink ref="AG38" r:id="rId29" xr:uid="{00000000-0004-0000-0000-00001C000000}"/>
    <hyperlink ref="AG40" r:id="rId30" xr:uid="{00000000-0004-0000-0000-00001D000000}"/>
    <hyperlink ref="AG39" r:id="rId31" xr:uid="{00000000-0004-0000-0000-00001E000000}"/>
    <hyperlink ref="AG41" r:id="rId32" xr:uid="{00000000-0004-0000-0000-00001F000000}"/>
    <hyperlink ref="AG42" r:id="rId33" xr:uid="{00000000-0004-0000-0000-000020000000}"/>
    <hyperlink ref="AG43" r:id="rId34" xr:uid="{00000000-0004-0000-0000-000021000000}"/>
    <hyperlink ref="AG44" r:id="rId35" xr:uid="{00000000-0004-0000-0000-000022000000}"/>
    <hyperlink ref="AG45" r:id="rId36" xr:uid="{00000000-0004-0000-0000-000023000000}"/>
    <hyperlink ref="AG46" r:id="rId37" xr:uid="{00000000-0004-0000-0000-000024000000}"/>
    <hyperlink ref="AG47" r:id="rId38" xr:uid="{00000000-0004-0000-0000-000025000000}"/>
    <hyperlink ref="AG48" r:id="rId39" xr:uid="{00000000-0004-0000-0000-000026000000}"/>
    <hyperlink ref="AG49" r:id="rId40" xr:uid="{00000000-0004-0000-0000-000027000000}"/>
    <hyperlink ref="AG50" r:id="rId41" xr:uid="{00000000-0004-0000-0000-000028000000}"/>
    <hyperlink ref="AG51" r:id="rId42" xr:uid="{00000000-0004-0000-0000-000029000000}"/>
    <hyperlink ref="AG52" r:id="rId43" xr:uid="{00000000-0004-0000-0000-00002A000000}"/>
    <hyperlink ref="AG53" r:id="rId44" xr:uid="{00000000-0004-0000-0000-00002B000000}"/>
    <hyperlink ref="AG54" r:id="rId45" xr:uid="{00000000-0004-0000-0000-00002C000000}"/>
    <hyperlink ref="AG55" r:id="rId46" xr:uid="{00000000-0004-0000-0000-00002D000000}"/>
    <hyperlink ref="AG56" r:id="rId47" xr:uid="{00000000-0004-0000-0000-00002E000000}"/>
    <hyperlink ref="AG57" r:id="rId48" xr:uid="{00000000-0004-0000-0000-00002F000000}"/>
    <hyperlink ref="AG58" r:id="rId49" xr:uid="{00000000-0004-0000-0000-000030000000}"/>
    <hyperlink ref="AG59" r:id="rId50" xr:uid="{00000000-0004-0000-0000-000031000000}"/>
    <hyperlink ref="AG60" r:id="rId51" xr:uid="{00000000-0004-0000-0000-000032000000}"/>
    <hyperlink ref="AG61" r:id="rId52" xr:uid="{00000000-0004-0000-0000-000033000000}"/>
    <hyperlink ref="AG62" r:id="rId53" xr:uid="{00000000-0004-0000-0000-000034000000}"/>
    <hyperlink ref="AG63" r:id="rId54" xr:uid="{00000000-0004-0000-0000-000035000000}"/>
    <hyperlink ref="AG64" r:id="rId55" xr:uid="{00000000-0004-0000-0000-000036000000}"/>
    <hyperlink ref="AG65" r:id="rId56" xr:uid="{00000000-0004-0000-0000-000037000000}"/>
    <hyperlink ref="AG66" r:id="rId57" xr:uid="{00000000-0004-0000-0000-000038000000}"/>
    <hyperlink ref="AG67" r:id="rId58" xr:uid="{00000000-0004-0000-0000-000039000000}"/>
    <hyperlink ref="AG68" r:id="rId59" xr:uid="{00000000-0004-0000-0000-00003A000000}"/>
    <hyperlink ref="AG69" r:id="rId60" xr:uid="{00000000-0004-0000-0000-00003B000000}"/>
    <hyperlink ref="AG70" r:id="rId61" xr:uid="{00000000-0004-0000-0000-00003C000000}"/>
    <hyperlink ref="AG71" r:id="rId62" xr:uid="{00000000-0004-0000-0000-00003D000000}"/>
    <hyperlink ref="AG72" r:id="rId63" xr:uid="{00000000-0004-0000-0000-00003E000000}"/>
    <hyperlink ref="AG73" r:id="rId64" xr:uid="{00000000-0004-0000-0000-00003F000000}"/>
    <hyperlink ref="AG74" r:id="rId65" xr:uid="{00000000-0004-0000-0000-000040000000}"/>
    <hyperlink ref="AG75" r:id="rId66" xr:uid="{00000000-0004-0000-0000-000041000000}"/>
    <hyperlink ref="AG76" r:id="rId67" xr:uid="{00000000-0004-0000-0000-000042000000}"/>
    <hyperlink ref="AG77" r:id="rId68" xr:uid="{00000000-0004-0000-0000-000043000000}"/>
    <hyperlink ref="AG78" r:id="rId69" xr:uid="{00000000-0004-0000-0000-000044000000}"/>
    <hyperlink ref="AG79" r:id="rId70" xr:uid="{00000000-0004-0000-0000-000045000000}"/>
    <hyperlink ref="AG80" r:id="rId71" xr:uid="{00000000-0004-0000-0000-000046000000}"/>
    <hyperlink ref="AG81" r:id="rId72" xr:uid="{00000000-0004-0000-0000-000047000000}"/>
    <hyperlink ref="AG82" r:id="rId73" xr:uid="{00000000-0004-0000-0000-000048000000}"/>
    <hyperlink ref="AG83" r:id="rId74" xr:uid="{00000000-0004-0000-0000-000049000000}"/>
    <hyperlink ref="AG84" r:id="rId75" xr:uid="{00000000-0004-0000-0000-00004A000000}"/>
    <hyperlink ref="AG85" r:id="rId76" xr:uid="{00000000-0004-0000-0000-00004B000000}"/>
    <hyperlink ref="AG86" r:id="rId77" xr:uid="{00000000-0004-0000-0000-00004C000000}"/>
    <hyperlink ref="AG88" r:id="rId78" xr:uid="{00000000-0004-0000-0000-00004D000000}"/>
    <hyperlink ref="AG89" r:id="rId79" xr:uid="{00000000-0004-0000-0000-00004E000000}"/>
    <hyperlink ref="AG90" r:id="rId80" xr:uid="{00000000-0004-0000-0000-00004F000000}"/>
    <hyperlink ref="AG91" r:id="rId81" xr:uid="{00000000-0004-0000-0000-000050000000}"/>
    <hyperlink ref="AG92" r:id="rId82" xr:uid="{00000000-0004-0000-0000-000051000000}"/>
    <hyperlink ref="AG93" r:id="rId83" xr:uid="{00000000-0004-0000-0000-000052000000}"/>
    <hyperlink ref="AG94" r:id="rId84" xr:uid="{00000000-0004-0000-0000-000053000000}"/>
    <hyperlink ref="AG95" r:id="rId85" xr:uid="{00000000-0004-0000-0000-000054000000}"/>
    <hyperlink ref="AG96" r:id="rId86" xr:uid="{00000000-0004-0000-0000-000055000000}"/>
    <hyperlink ref="AG97" r:id="rId87" xr:uid="{00000000-0004-0000-0000-000056000000}"/>
    <hyperlink ref="AG98" r:id="rId88" xr:uid="{00000000-0004-0000-0000-000057000000}"/>
    <hyperlink ref="AG99" r:id="rId89" xr:uid="{00000000-0004-0000-0000-000058000000}"/>
    <hyperlink ref="AG100" r:id="rId90" xr:uid="{00000000-0004-0000-0000-000059000000}"/>
    <hyperlink ref="AG101" r:id="rId91" xr:uid="{00000000-0004-0000-0000-00005A000000}"/>
    <hyperlink ref="AG102" r:id="rId92" xr:uid="{00000000-0004-0000-0000-00005B000000}"/>
    <hyperlink ref="AG103" r:id="rId93" xr:uid="{00000000-0004-0000-0000-00005C000000}"/>
    <hyperlink ref="AG104" r:id="rId94" xr:uid="{00000000-0004-0000-0000-00005D000000}"/>
    <hyperlink ref="AG105" r:id="rId95" xr:uid="{00000000-0004-0000-0000-00005E000000}"/>
    <hyperlink ref="AG106" r:id="rId96" xr:uid="{00000000-0004-0000-0000-00005F000000}"/>
    <hyperlink ref="AG107" r:id="rId97" xr:uid="{00000000-0004-0000-0000-000060000000}"/>
    <hyperlink ref="AG108" r:id="rId98" xr:uid="{00000000-0004-0000-0000-000061000000}"/>
    <hyperlink ref="AG109" r:id="rId99" xr:uid="{00000000-0004-0000-0000-000062000000}"/>
    <hyperlink ref="AG110" r:id="rId100" xr:uid="{00000000-0004-0000-0000-000063000000}"/>
    <hyperlink ref="AG111" r:id="rId101" xr:uid="{00000000-0004-0000-0000-000064000000}"/>
    <hyperlink ref="AG112" r:id="rId102" xr:uid="{00000000-0004-0000-0000-000065000000}"/>
    <hyperlink ref="AG113" r:id="rId103" xr:uid="{00000000-0004-0000-0000-000066000000}"/>
    <hyperlink ref="AG114" r:id="rId104" xr:uid="{00000000-0004-0000-0000-000067000000}"/>
    <hyperlink ref="AG115" r:id="rId105" xr:uid="{00000000-0004-0000-0000-000068000000}"/>
    <hyperlink ref="AG116" r:id="rId106" xr:uid="{00000000-0004-0000-0000-000069000000}"/>
    <hyperlink ref="AG117" r:id="rId107" xr:uid="{00000000-0004-0000-0000-00006A000000}"/>
    <hyperlink ref="AG120" r:id="rId108" xr:uid="{00000000-0004-0000-0000-00006B000000}"/>
    <hyperlink ref="AG121" r:id="rId109" xr:uid="{00000000-0004-0000-0000-00006C000000}"/>
    <hyperlink ref="AG122" r:id="rId110" xr:uid="{00000000-0004-0000-0000-00006D000000}"/>
    <hyperlink ref="AG124" r:id="rId111" xr:uid="{00000000-0004-0000-0000-00006E000000}"/>
    <hyperlink ref="AG125" r:id="rId112" xr:uid="{00000000-0004-0000-0000-00006F000000}"/>
    <hyperlink ref="AG126" r:id="rId113" xr:uid="{00000000-0004-0000-0000-000070000000}"/>
    <hyperlink ref="AG131" r:id="rId114" xr:uid="{00000000-0004-0000-0000-000071000000}"/>
    <hyperlink ref="AG132" r:id="rId115" xr:uid="{00000000-0004-0000-0000-000072000000}"/>
    <hyperlink ref="AG133" r:id="rId116" xr:uid="{00000000-0004-0000-0000-000073000000}"/>
    <hyperlink ref="AG134" r:id="rId117" xr:uid="{00000000-0004-0000-0000-000074000000}"/>
    <hyperlink ref="AG135" r:id="rId118" xr:uid="{00000000-0004-0000-0000-000075000000}"/>
    <hyperlink ref="AG136" r:id="rId119" xr:uid="{00000000-0004-0000-0000-000076000000}"/>
    <hyperlink ref="AG137" r:id="rId120" xr:uid="{00000000-0004-0000-0000-000077000000}"/>
    <hyperlink ref="AG138" r:id="rId121" xr:uid="{00000000-0004-0000-0000-000078000000}"/>
    <hyperlink ref="AG139" r:id="rId122" xr:uid="{00000000-0004-0000-0000-000079000000}"/>
    <hyperlink ref="AG141" r:id="rId123" xr:uid="{00000000-0004-0000-0000-00007A000000}"/>
    <hyperlink ref="AG142" r:id="rId124" xr:uid="{00000000-0004-0000-0000-00007B000000}"/>
    <hyperlink ref="AG143" r:id="rId125" xr:uid="{00000000-0004-0000-0000-00007C000000}"/>
    <hyperlink ref="AG144" r:id="rId126" xr:uid="{00000000-0004-0000-0000-00007D000000}"/>
    <hyperlink ref="AG145" r:id="rId127" xr:uid="{00000000-0004-0000-0000-00007E000000}"/>
    <hyperlink ref="AG146" r:id="rId128" xr:uid="{00000000-0004-0000-0000-00007F000000}"/>
    <hyperlink ref="AG147" r:id="rId129" xr:uid="{00000000-0004-0000-0000-000080000000}"/>
    <hyperlink ref="AG149" r:id="rId130" xr:uid="{00000000-0004-0000-0000-000081000000}"/>
    <hyperlink ref="AG150" r:id="rId131" xr:uid="{00000000-0004-0000-0000-000082000000}"/>
    <hyperlink ref="AG151" r:id="rId132" xr:uid="{00000000-0004-0000-0000-000083000000}"/>
    <hyperlink ref="AG152" r:id="rId133" xr:uid="{00000000-0004-0000-0000-000084000000}"/>
    <hyperlink ref="AG153" r:id="rId134" xr:uid="{00000000-0004-0000-0000-000085000000}"/>
    <hyperlink ref="AG154" r:id="rId135" xr:uid="{00000000-0004-0000-0000-000086000000}"/>
    <hyperlink ref="AG156" r:id="rId136" xr:uid="{00000000-0004-0000-0000-000087000000}"/>
    <hyperlink ref="AG157" r:id="rId137" xr:uid="{00000000-0004-0000-0000-000088000000}"/>
    <hyperlink ref="AG158" r:id="rId138" xr:uid="{00000000-0004-0000-0000-000089000000}"/>
    <hyperlink ref="AG160" r:id="rId139" xr:uid="{00000000-0004-0000-0000-00008A000000}"/>
    <hyperlink ref="AG161" r:id="rId140" xr:uid="{00000000-0004-0000-0000-00008B000000}"/>
    <hyperlink ref="AG162" r:id="rId141" xr:uid="{00000000-0004-0000-0000-00008C000000}"/>
    <hyperlink ref="AG163" r:id="rId142" xr:uid="{00000000-0004-0000-0000-00008D000000}"/>
    <hyperlink ref="AG164" r:id="rId143" xr:uid="{00000000-0004-0000-0000-00008E000000}"/>
    <hyperlink ref="AG165" r:id="rId144" xr:uid="{00000000-0004-0000-0000-00008F000000}"/>
    <hyperlink ref="AG166" r:id="rId145" xr:uid="{00000000-0004-0000-0000-000090000000}"/>
    <hyperlink ref="AG167" r:id="rId146" xr:uid="{00000000-0004-0000-0000-000091000000}"/>
    <hyperlink ref="AG168" r:id="rId147" xr:uid="{00000000-0004-0000-0000-000092000000}"/>
    <hyperlink ref="AG169" r:id="rId148" xr:uid="{00000000-0004-0000-0000-000093000000}"/>
    <hyperlink ref="AG170" r:id="rId149" xr:uid="{00000000-0004-0000-0000-000094000000}"/>
    <hyperlink ref="AG171" r:id="rId150" xr:uid="{00000000-0004-0000-0000-000095000000}"/>
    <hyperlink ref="AG172" r:id="rId151" xr:uid="{00000000-0004-0000-0000-000096000000}"/>
    <hyperlink ref="AG173" r:id="rId152" xr:uid="{00000000-0004-0000-0000-000097000000}"/>
    <hyperlink ref="AG174" r:id="rId153" xr:uid="{00000000-0004-0000-0000-000098000000}"/>
    <hyperlink ref="AG175" r:id="rId154" xr:uid="{00000000-0004-0000-0000-000099000000}"/>
    <hyperlink ref="AG176" r:id="rId155" xr:uid="{00000000-0004-0000-0000-00009A000000}"/>
    <hyperlink ref="AG177" r:id="rId156" xr:uid="{00000000-0004-0000-0000-00009B000000}"/>
    <hyperlink ref="AG178" r:id="rId157" xr:uid="{00000000-0004-0000-0000-00009C000000}"/>
    <hyperlink ref="AG179" r:id="rId158" xr:uid="{00000000-0004-0000-0000-00009D000000}"/>
    <hyperlink ref="AG180" r:id="rId159" xr:uid="{00000000-0004-0000-0000-00009E000000}"/>
    <hyperlink ref="AG181" r:id="rId160" xr:uid="{00000000-0004-0000-0000-00009F000000}"/>
    <hyperlink ref="AG182" r:id="rId161" xr:uid="{00000000-0004-0000-0000-0000A0000000}"/>
    <hyperlink ref="AG183" r:id="rId162" xr:uid="{00000000-0004-0000-0000-0000A1000000}"/>
    <hyperlink ref="AG184" r:id="rId163" xr:uid="{00000000-0004-0000-0000-0000A2000000}"/>
    <hyperlink ref="AG185" r:id="rId164" xr:uid="{00000000-0004-0000-0000-0000A3000000}"/>
    <hyperlink ref="AG186" r:id="rId165" xr:uid="{00000000-0004-0000-0000-0000A4000000}"/>
    <hyperlink ref="AG187" r:id="rId166" xr:uid="{00000000-0004-0000-0000-0000A5000000}"/>
    <hyperlink ref="AG188" r:id="rId167" xr:uid="{00000000-0004-0000-0000-0000A6000000}"/>
    <hyperlink ref="AG189" r:id="rId168" xr:uid="{00000000-0004-0000-0000-0000A7000000}"/>
    <hyperlink ref="AG191" r:id="rId169" xr:uid="{00000000-0004-0000-0000-0000A8000000}"/>
    <hyperlink ref="AG192" r:id="rId170" xr:uid="{00000000-0004-0000-0000-0000A9000000}"/>
    <hyperlink ref="AG193" r:id="rId171" xr:uid="{00000000-0004-0000-0000-0000AA000000}"/>
    <hyperlink ref="AG194" r:id="rId172" xr:uid="{00000000-0004-0000-0000-0000AB000000}"/>
    <hyperlink ref="AG195" r:id="rId173" xr:uid="{00000000-0004-0000-0000-0000AC000000}"/>
    <hyperlink ref="AG196" r:id="rId174" xr:uid="{00000000-0004-0000-0000-0000AD000000}"/>
    <hyperlink ref="AG197" r:id="rId175" xr:uid="{00000000-0004-0000-0000-0000AE000000}"/>
    <hyperlink ref="AG198" r:id="rId176" xr:uid="{00000000-0004-0000-0000-0000AF000000}"/>
    <hyperlink ref="AG199" r:id="rId177" xr:uid="{00000000-0004-0000-0000-0000B0000000}"/>
    <hyperlink ref="AG200" r:id="rId178" xr:uid="{00000000-0004-0000-0000-0000B1000000}"/>
    <hyperlink ref="AG201" r:id="rId179" xr:uid="{00000000-0004-0000-0000-0000B2000000}"/>
    <hyperlink ref="AG202" r:id="rId180" xr:uid="{00000000-0004-0000-0000-0000B3000000}"/>
    <hyperlink ref="AG203" r:id="rId181" xr:uid="{00000000-0004-0000-0000-0000B4000000}"/>
    <hyperlink ref="AG204" r:id="rId182" xr:uid="{00000000-0004-0000-0000-0000B5000000}"/>
    <hyperlink ref="AG205" r:id="rId183" xr:uid="{00000000-0004-0000-0000-0000B6000000}"/>
    <hyperlink ref="AG206" r:id="rId184" xr:uid="{00000000-0004-0000-0000-0000B7000000}"/>
    <hyperlink ref="AG207" r:id="rId185" xr:uid="{00000000-0004-0000-0000-0000B8000000}"/>
    <hyperlink ref="AG208" r:id="rId186" xr:uid="{00000000-0004-0000-0000-0000B9000000}"/>
    <hyperlink ref="AG209" r:id="rId187" xr:uid="{00000000-0004-0000-0000-0000BA000000}"/>
    <hyperlink ref="AG210" r:id="rId188" xr:uid="{00000000-0004-0000-0000-0000BB000000}"/>
    <hyperlink ref="AG211" r:id="rId189" xr:uid="{00000000-0004-0000-0000-0000BC000000}"/>
    <hyperlink ref="AG212" r:id="rId190" xr:uid="{00000000-0004-0000-0000-0000BD000000}"/>
    <hyperlink ref="AG213" r:id="rId191" xr:uid="{00000000-0004-0000-0000-0000BE000000}"/>
    <hyperlink ref="AG214" r:id="rId192" xr:uid="{00000000-0004-0000-0000-0000BF000000}"/>
    <hyperlink ref="AG215" r:id="rId193" xr:uid="{00000000-0004-0000-0000-0000C0000000}"/>
    <hyperlink ref="AG216" r:id="rId194" xr:uid="{00000000-0004-0000-0000-0000C1000000}"/>
    <hyperlink ref="AG217" r:id="rId195" xr:uid="{00000000-0004-0000-0000-0000C2000000}"/>
    <hyperlink ref="AG218" r:id="rId196" xr:uid="{00000000-0004-0000-0000-0000C3000000}"/>
    <hyperlink ref="AG219" r:id="rId197" xr:uid="{00000000-0004-0000-0000-0000C4000000}"/>
    <hyperlink ref="AG220" r:id="rId198" xr:uid="{00000000-0004-0000-0000-0000C5000000}"/>
    <hyperlink ref="AG221" r:id="rId199" xr:uid="{00000000-0004-0000-0000-0000C6000000}"/>
    <hyperlink ref="AG222" r:id="rId200" xr:uid="{00000000-0004-0000-0000-0000C7000000}"/>
    <hyperlink ref="AG223" r:id="rId201" xr:uid="{00000000-0004-0000-0000-0000C8000000}"/>
    <hyperlink ref="AG224" r:id="rId202" xr:uid="{00000000-0004-0000-0000-0000C9000000}"/>
    <hyperlink ref="AG225" r:id="rId203" xr:uid="{00000000-0004-0000-0000-0000CA000000}"/>
    <hyperlink ref="AG226" r:id="rId204" xr:uid="{00000000-0004-0000-0000-0000CB000000}"/>
    <hyperlink ref="AG227" r:id="rId205" xr:uid="{00000000-0004-0000-0000-0000CC000000}"/>
    <hyperlink ref="AG228" r:id="rId206" xr:uid="{00000000-0004-0000-0000-0000CD000000}"/>
    <hyperlink ref="AG229" r:id="rId207" xr:uid="{00000000-0004-0000-0000-0000CE000000}"/>
    <hyperlink ref="AG230" r:id="rId208" xr:uid="{00000000-0004-0000-0000-0000CF000000}"/>
    <hyperlink ref="AG231" r:id="rId209" xr:uid="{00000000-0004-0000-0000-0000D0000000}"/>
    <hyperlink ref="AG232" r:id="rId210" xr:uid="{00000000-0004-0000-0000-0000D1000000}"/>
    <hyperlink ref="AG233" r:id="rId211" xr:uid="{00000000-0004-0000-0000-0000D2000000}"/>
    <hyperlink ref="AG234" r:id="rId212" xr:uid="{00000000-0004-0000-0000-0000D3000000}"/>
    <hyperlink ref="AG235" r:id="rId213" xr:uid="{00000000-0004-0000-0000-0000D4000000}"/>
    <hyperlink ref="AG236" r:id="rId214" xr:uid="{00000000-0004-0000-0000-0000D5000000}"/>
    <hyperlink ref="AG237" r:id="rId215" xr:uid="{00000000-0004-0000-0000-0000D6000000}"/>
    <hyperlink ref="AG238" r:id="rId216" xr:uid="{00000000-0004-0000-0000-0000D7000000}"/>
    <hyperlink ref="AG239" r:id="rId217" xr:uid="{00000000-0004-0000-0000-0000D8000000}"/>
    <hyperlink ref="AG240" r:id="rId218" xr:uid="{00000000-0004-0000-0000-0000D9000000}"/>
    <hyperlink ref="AG241" r:id="rId219" xr:uid="{00000000-0004-0000-0000-0000DA000000}"/>
    <hyperlink ref="AG242" r:id="rId220" xr:uid="{00000000-0004-0000-0000-0000DB000000}"/>
    <hyperlink ref="AG243" r:id="rId221" xr:uid="{00000000-0004-0000-0000-0000DC000000}"/>
    <hyperlink ref="AG244" r:id="rId222" xr:uid="{00000000-0004-0000-0000-0000DD000000}"/>
    <hyperlink ref="AG245" r:id="rId223" xr:uid="{00000000-0004-0000-0000-0000DE000000}"/>
    <hyperlink ref="AG246" r:id="rId224" xr:uid="{00000000-0004-0000-0000-0000DF000000}"/>
    <hyperlink ref="AG247" r:id="rId225" xr:uid="{00000000-0004-0000-0000-0000E0000000}"/>
    <hyperlink ref="AG248" r:id="rId226" xr:uid="{00000000-0004-0000-0000-0000E1000000}"/>
    <hyperlink ref="AG249" r:id="rId227" xr:uid="{00000000-0004-0000-0000-0000E2000000}"/>
    <hyperlink ref="AG250" r:id="rId228" xr:uid="{00000000-0004-0000-0000-0000E3000000}"/>
    <hyperlink ref="AG251" r:id="rId229" xr:uid="{00000000-0004-0000-0000-0000E4000000}"/>
    <hyperlink ref="AG252" r:id="rId230" xr:uid="{00000000-0004-0000-0000-0000E5000000}"/>
    <hyperlink ref="AG253" r:id="rId231" xr:uid="{00000000-0004-0000-0000-0000E6000000}"/>
    <hyperlink ref="AG254" r:id="rId232" xr:uid="{00000000-0004-0000-0000-0000E7000000}"/>
    <hyperlink ref="AG255" r:id="rId233" xr:uid="{00000000-0004-0000-0000-0000E8000000}"/>
    <hyperlink ref="AG256" r:id="rId234" xr:uid="{00000000-0004-0000-0000-0000E9000000}"/>
    <hyperlink ref="AG257" r:id="rId235" xr:uid="{00000000-0004-0000-0000-0000EA000000}"/>
    <hyperlink ref="AG258" r:id="rId236" xr:uid="{00000000-0004-0000-0000-0000EB000000}"/>
    <hyperlink ref="AG259" r:id="rId237" xr:uid="{00000000-0004-0000-0000-0000EC000000}"/>
    <hyperlink ref="AG260" r:id="rId238" xr:uid="{00000000-0004-0000-0000-0000ED000000}"/>
    <hyperlink ref="AG261" r:id="rId239" xr:uid="{00000000-0004-0000-0000-0000EE000000}"/>
    <hyperlink ref="AG262" r:id="rId240" xr:uid="{00000000-0004-0000-0000-0000EF000000}"/>
    <hyperlink ref="AG263" r:id="rId241" xr:uid="{00000000-0004-0000-0000-0000F0000000}"/>
    <hyperlink ref="AG264" r:id="rId242" xr:uid="{00000000-0004-0000-0000-0000F1000000}"/>
    <hyperlink ref="AG265" r:id="rId243" xr:uid="{00000000-0004-0000-0000-0000F2000000}"/>
    <hyperlink ref="AG266" r:id="rId244" xr:uid="{00000000-0004-0000-0000-0000F3000000}"/>
    <hyperlink ref="AG267" r:id="rId245" xr:uid="{00000000-0004-0000-0000-0000F4000000}"/>
    <hyperlink ref="AG268" r:id="rId246" xr:uid="{00000000-0004-0000-0000-0000F5000000}"/>
    <hyperlink ref="AG269" r:id="rId247" xr:uid="{00000000-0004-0000-0000-0000F6000000}"/>
    <hyperlink ref="AG270" r:id="rId248" xr:uid="{00000000-0004-0000-0000-0000F7000000}"/>
    <hyperlink ref="AG271" r:id="rId249" xr:uid="{00000000-0004-0000-0000-0000F8000000}"/>
    <hyperlink ref="AG272" r:id="rId250" xr:uid="{00000000-0004-0000-0000-0000F9000000}"/>
    <hyperlink ref="AG273" r:id="rId251" xr:uid="{00000000-0004-0000-0000-0000FA000000}"/>
    <hyperlink ref="AG274" r:id="rId252" xr:uid="{00000000-0004-0000-0000-0000FB000000}"/>
    <hyperlink ref="AG275" r:id="rId253" xr:uid="{00000000-0004-0000-0000-0000FC000000}"/>
    <hyperlink ref="AG276" r:id="rId254" xr:uid="{00000000-0004-0000-0000-0000FD000000}"/>
    <hyperlink ref="AG277" r:id="rId255" xr:uid="{00000000-0004-0000-0000-0000FE000000}"/>
    <hyperlink ref="AG278" r:id="rId256" xr:uid="{00000000-0004-0000-0000-0000FF000000}"/>
    <hyperlink ref="AG279" r:id="rId257" xr:uid="{00000000-0004-0000-0000-000000010000}"/>
    <hyperlink ref="AG280" r:id="rId258" xr:uid="{00000000-0004-0000-0000-000001010000}"/>
    <hyperlink ref="AG281" r:id="rId259" xr:uid="{00000000-0004-0000-0000-000002010000}"/>
    <hyperlink ref="AG282" r:id="rId260" xr:uid="{00000000-0004-0000-0000-000003010000}"/>
    <hyperlink ref="AG283" r:id="rId261" xr:uid="{00000000-0004-0000-0000-000004010000}"/>
    <hyperlink ref="AG284" r:id="rId262" xr:uid="{00000000-0004-0000-0000-000005010000}"/>
    <hyperlink ref="AG285" r:id="rId263" xr:uid="{00000000-0004-0000-0000-000006010000}"/>
    <hyperlink ref="AG286" r:id="rId264" xr:uid="{00000000-0004-0000-0000-000007010000}"/>
    <hyperlink ref="D286" r:id="rId265" xr:uid="{00000000-0004-0000-0000-000008010000}"/>
    <hyperlink ref="D275" r:id="rId266" xr:uid="{00000000-0004-0000-0000-000009010000}"/>
    <hyperlink ref="D276" r:id="rId267" xr:uid="{00000000-0004-0000-0000-00000A010000}"/>
    <hyperlink ref="D277" r:id="rId268" xr:uid="{00000000-0004-0000-0000-00000B010000}"/>
    <hyperlink ref="D278" r:id="rId269" xr:uid="{00000000-0004-0000-0000-00000C010000}"/>
    <hyperlink ref="D279" r:id="rId270" xr:uid="{00000000-0004-0000-0000-00000D010000}"/>
    <hyperlink ref="D280" r:id="rId271" xr:uid="{00000000-0004-0000-0000-00000E010000}"/>
    <hyperlink ref="D200" r:id="rId272" xr:uid="{00000000-0004-0000-0000-00000F010000}"/>
    <hyperlink ref="D201" r:id="rId273" xr:uid="{00000000-0004-0000-0000-000010010000}"/>
    <hyperlink ref="D202" r:id="rId274" xr:uid="{00000000-0004-0000-0000-000011010000}"/>
    <hyperlink ref="D203" r:id="rId275" xr:uid="{00000000-0004-0000-0000-000012010000}"/>
    <hyperlink ref="D204" r:id="rId276" xr:uid="{00000000-0004-0000-0000-000013010000}"/>
    <hyperlink ref="D205" r:id="rId277" xr:uid="{00000000-0004-0000-0000-000014010000}"/>
    <hyperlink ref="D206" r:id="rId278" xr:uid="{00000000-0004-0000-0000-000015010000}"/>
    <hyperlink ref="D207" r:id="rId279" xr:uid="{00000000-0004-0000-0000-000016010000}"/>
    <hyperlink ref="D289" r:id="rId280" xr:uid="{00000000-0004-0000-0000-000017010000}"/>
    <hyperlink ref="D290" r:id="rId281" xr:uid="{00000000-0004-0000-0000-000018010000}"/>
    <hyperlink ref="D291" r:id="rId282" xr:uid="{00000000-0004-0000-0000-000019010000}"/>
    <hyperlink ref="D288" r:id="rId283" xr:uid="{00000000-0004-0000-0000-00001A010000}"/>
    <hyperlink ref="D287" r:id="rId284" xr:uid="{00000000-0004-0000-0000-00001B010000}"/>
    <hyperlink ref="AG287" r:id="rId285" xr:uid="{00000000-0004-0000-0000-00001C010000}"/>
    <hyperlink ref="AG290" r:id="rId286" xr:uid="{00000000-0004-0000-0000-00001D010000}"/>
    <hyperlink ref="AG289" r:id="rId287" xr:uid="{00000000-0004-0000-0000-00001E010000}"/>
    <hyperlink ref="AG288" r:id="rId288" xr:uid="{00000000-0004-0000-0000-00001F010000}"/>
    <hyperlink ref="D281" r:id="rId289" xr:uid="{00000000-0004-0000-0000-000020010000}"/>
    <hyperlink ref="D282" r:id="rId290" xr:uid="{00000000-0004-0000-0000-000021010000}"/>
    <hyperlink ref="D283" r:id="rId291" xr:uid="{00000000-0004-0000-0000-000022010000}"/>
    <hyperlink ref="D284" r:id="rId292" xr:uid="{00000000-0004-0000-0000-000023010000}"/>
    <hyperlink ref="D285" r:id="rId293" xr:uid="{00000000-0004-0000-0000-000024010000}"/>
    <hyperlink ref="D219" r:id="rId294" xr:uid="{00000000-0004-0000-0000-000025010000}"/>
    <hyperlink ref="D221" r:id="rId295" xr:uid="{00000000-0004-0000-0000-000026010000}"/>
    <hyperlink ref="D220" r:id="rId296" xr:uid="{00000000-0004-0000-0000-000027010000}"/>
    <hyperlink ref="AG291" r:id="rId297" xr:uid="{00000000-0004-0000-0000-000028010000}"/>
    <hyperlink ref="D239" r:id="rId298" xr:uid="{00000000-0004-0000-0000-000029010000}"/>
    <hyperlink ref="D240" r:id="rId299" xr:uid="{00000000-0004-0000-0000-00002A010000}"/>
    <hyperlink ref="D241" r:id="rId300" xr:uid="{00000000-0004-0000-0000-00002B010000}"/>
    <hyperlink ref="D242" r:id="rId301" xr:uid="{00000000-0004-0000-0000-00002C010000}"/>
    <hyperlink ref="D243" r:id="rId302" xr:uid="{00000000-0004-0000-0000-00002D010000}"/>
    <hyperlink ref="D192" r:id="rId303" xr:uid="{00000000-0004-0000-0000-00002E010000}"/>
    <hyperlink ref="D111" r:id="rId304" xr:uid="{00000000-0004-0000-0000-00002F010000}"/>
    <hyperlink ref="D21" r:id="rId305" xr:uid="{00000000-0004-0000-0000-000030010000}"/>
    <hyperlink ref="D222" r:id="rId306" xr:uid="{00000000-0004-0000-0000-000031010000}"/>
    <hyperlink ref="D156" r:id="rId307" xr:uid="{00000000-0004-0000-0000-000032010000}"/>
    <hyperlink ref="D151" r:id="rId308" xr:uid="{00000000-0004-0000-0000-000033010000}"/>
    <hyperlink ref="D146" r:id="rId309" xr:uid="{00000000-0004-0000-0000-000034010000}"/>
    <hyperlink ref="D109" r:id="rId310" xr:uid="{00000000-0004-0000-0000-000035010000}"/>
    <hyperlink ref="D19" r:id="rId311" xr:uid="{00000000-0004-0000-0000-000036010000}"/>
    <hyperlink ref="D191" r:id="rId312" xr:uid="{00000000-0004-0000-0000-000037010000}"/>
    <hyperlink ref="D108" r:id="rId313" xr:uid="{00000000-0004-0000-0000-000038010000}"/>
    <hyperlink ref="D18" r:id="rId314" xr:uid="{00000000-0004-0000-0000-000039010000}"/>
    <hyperlink ref="D210" r:id="rId315" xr:uid="{00000000-0004-0000-0000-00003A010000}"/>
    <hyperlink ref="D194" r:id="rId316" xr:uid="{00000000-0004-0000-0000-00003B010000}"/>
    <hyperlink ref="D208" r:id="rId317" xr:uid="{00000000-0004-0000-0000-00003C010000}"/>
    <hyperlink ref="D78" r:id="rId318" xr:uid="{00000000-0004-0000-0000-00003D010000}"/>
    <hyperlink ref="D15" r:id="rId319" xr:uid="{00000000-0004-0000-0000-00003E010000}"/>
    <hyperlink ref="D244" r:id="rId320" xr:uid="{00000000-0004-0000-0000-00003F010000}"/>
    <hyperlink ref="D209" r:id="rId321" xr:uid="{00000000-0004-0000-0000-000040010000}"/>
    <hyperlink ref="D169" r:id="rId322" xr:uid="{00000000-0004-0000-0000-000041010000}"/>
    <hyperlink ref="D79" r:id="rId323" xr:uid="{00000000-0004-0000-0000-000042010000}"/>
    <hyperlink ref="D16" r:id="rId324" xr:uid="{00000000-0004-0000-0000-000043010000}"/>
    <hyperlink ref="D245" r:id="rId325" xr:uid="{00000000-0004-0000-0000-000044010000}"/>
    <hyperlink ref="D170" r:id="rId326" xr:uid="{00000000-0004-0000-0000-000045010000}"/>
    <hyperlink ref="D115" r:id="rId327" xr:uid="{00000000-0004-0000-0000-000046010000}"/>
    <hyperlink ref="D25" r:id="rId328" xr:uid="{00000000-0004-0000-0000-000047010000}"/>
    <hyperlink ref="D246" r:id="rId329" xr:uid="{00000000-0004-0000-0000-000048010000}"/>
    <hyperlink ref="D215" r:id="rId330" xr:uid="{00000000-0004-0000-0000-000049010000}"/>
    <hyperlink ref="D195" r:id="rId331" xr:uid="{00000000-0004-0000-0000-00004A010000}"/>
    <hyperlink ref="D247" r:id="rId332" xr:uid="{00000000-0004-0000-0000-00004B010000}"/>
    <hyperlink ref="D181" r:id="rId333" xr:uid="{00000000-0004-0000-0000-00004C010000}"/>
    <hyperlink ref="D80" r:id="rId334" xr:uid="{00000000-0004-0000-0000-00004D010000}"/>
    <hyperlink ref="D5" r:id="rId335" xr:uid="{00000000-0004-0000-0000-00004E010000}"/>
    <hyperlink ref="D248" r:id="rId336" xr:uid="{00000000-0004-0000-0000-00004F010000}"/>
    <hyperlink ref="D188" r:id="rId337" xr:uid="{00000000-0004-0000-0000-000050010000}"/>
    <hyperlink ref="D116" r:id="rId338" xr:uid="{00000000-0004-0000-0000-000051010000}"/>
    <hyperlink ref="D22" r:id="rId339" xr:uid="{00000000-0004-0000-0000-000052010000}"/>
    <hyperlink ref="D249" r:id="rId340" xr:uid="{00000000-0004-0000-0000-000053010000}"/>
    <hyperlink ref="D162" r:id="rId341" xr:uid="{00000000-0004-0000-0000-000054010000}"/>
    <hyperlink ref="D97" r:id="rId342" xr:uid="{00000000-0004-0000-0000-000055010000}"/>
    <hyperlink ref="D40" r:id="rId343" xr:uid="{00000000-0004-0000-0000-000056010000}"/>
    <hyperlink ref="D292" r:id="rId344" xr:uid="{00000000-0004-0000-0000-000057010000}"/>
    <hyperlink ref="D250" r:id="rId345" xr:uid="{00000000-0004-0000-0000-000058010000}"/>
    <hyperlink ref="D293" r:id="rId346" xr:uid="{00000000-0004-0000-0000-000059010000}"/>
    <hyperlink ref="AG296" r:id="rId347" display="https://www.contratos.gov.co/consultas/detalleProceso.do?numConstancia=20-4-11341914&amp;g-recaptcha-response=03AGdBq252HH63LWu5it5tRhqjvsI7nerHyqEwQ62IIIrOowD2KS6jndaz5sk2OxcDE5zwPnT3ISgBMLAoSlgyLYcyim5xovW8JfBStKOlYaHdUJXGAjEMdclj_ykvlSQhhOMjK-4tyCTUTertaERfwGQiLHoMJk_-fZ7fKJPuA5kPe5HSy-LBheReVJwquERwloksT3ouIFmdWkcBnJ_qPuWflkh6TOXgFLtjLfxIiu6NL2gzKTFk98IR3paBcv4qjvU_9f12Rl1n9TmsZONsgH6J7GgLhjAYXWezWpL-D51ZueWg7kkeIpWKNsCb-v73NGC-zGWCtoqxHV3qEGQdlAtim3MB6nNVyOBk9aXbFjT3u0fUOqOV_Wtrda5pMWfXS_D_oCbDWlUl1FFCtrOxlTqYV_tY1EYUp8MHxVjfsGSMXWWXPQJpPqYPelRVKmwdiX7uYQFzXyhImTosX_OQDCpcVm55b7kosP9PKQG3cTed9sSNzj5Om0A" xr:uid="{00000000-0004-0000-0000-00005A010000}"/>
    <hyperlink ref="D297" r:id="rId348" xr:uid="{00000000-0004-0000-0000-00005B010000}"/>
    <hyperlink ref="AG297" r:id="rId349" display="https://www.contratos.gov.co/consultas/detalleProceso.do?numConstancia=20-4-11342833&amp;g-recaptcha-response=03AGdBq27ttsGkPo56RQkQirQX8pdtFw4YASXfexf1l0HIqLgeCGEdBybIPlsxxh1N7h2PlBUuoGITcaJ-azVHZIy3zalzVhKp2cizmdC_4hKujf4SjsC1gowg-RqIloF54zO0MH1ytm0pJrIfPMFRG-rEJmoumx9jCBT62EmYNZxPk8z4ET9NlcJG1OWiJzDlyiFyTnY23GQQsXewj0xGO9JJBuPeRHUqkw-AZZYtfXYhdKVc7RRex0nuR7ZWtZHproJRRUClK6xonoy1Iyf4HUZTJw_r4QhYFeeT_Kwn3rDxvoBbnalsDw4WiR_bT3j665-_CF9K11TMhZgQy26-napisnUq6HY11Ya4x-ALzBJYGls6ZM_DCL0GbhWI-xyPfeXksZTU0aD4EsSB-4W3Yx7_IGsTEq-qDbndywP0C48U-BxQSJ9XGoCWDy0VVcyMVY_iHygL4Np_heCL-mWofn5yJJPwal-EvrRnsPqzrUaM2Ie80O8YZL0" xr:uid="{00000000-0004-0000-0000-00005C010000}"/>
    <hyperlink ref="D298" r:id="rId350" xr:uid="{00000000-0004-0000-0000-00005D010000}"/>
    <hyperlink ref="AG298" r:id="rId351" display="https://www.contratos.gov.co/consultas/detalleProceso.do?numConstancia=20-4-11343415&amp;g-recaptcha-response=03AGdBq27y9gQ7c-2A_BNaI0nrKf76iGlBiP9v8Xt-5y7KuGBFv3MHkTv0sQAFvbppWiZ5Kac4E9_XANZ4a7VLRcx9JKvovnSjcTHWDzGFS_gwY2nGYj77sfjCvrJ_f641DIcDSnYwytlQ_vFDAGdshv1NpfO52HuWccHkU92Q4WvHCTfDgTARjOZSNMv7EYfhlpEO5VyGwWkBOmf1NDSXwE9ZNITu5GGjwxteYxrvZcmF6BMCrz__spv4GfGkbymUFYGUaOYMzhFuAZIx4GotCY-kqD4RPT9GMD3zTp3gNllZcjbbynrqPGkBgVUwVK6K9j7-GGb45g4Gt_0rVxwbpPC7IykYdCGkWrwG7PTIaVqr5e6bcrjw1tQsMa03rBiS83PI108BZ8_lA0H4U5eiDV76ooyx8zDz9rbjIHr5q6o3A3e8NtWkmEqaVuHEmpOC9nIFtWJODswpBIb_QerrW7d7oDZbqZLP5ijnoJxEyl2FmVFUn1-Y7oI" xr:uid="{00000000-0004-0000-0000-00005E010000}"/>
    <hyperlink ref="D294" r:id="rId352" xr:uid="{00000000-0004-0000-0000-00005F010000}"/>
    <hyperlink ref="D295" r:id="rId353" xr:uid="{00000000-0004-0000-0000-000060010000}"/>
    <hyperlink ref="D299" r:id="rId354" xr:uid="{00000000-0004-0000-0000-000061010000}"/>
    <hyperlink ref="D300" r:id="rId355" xr:uid="{00000000-0004-0000-0000-000062010000}"/>
    <hyperlink ref="D301" r:id="rId356" xr:uid="{00000000-0004-0000-0000-000063010000}"/>
    <hyperlink ref="AG300" r:id="rId357" display="https://www.contratos.gov.co/consultas/detalleProceso.do?numConstancia=20-4-11367783&amp;g-recaptcha-response=03AGdBq2442wZO7Q1-uOexH6DAHkB3RQisuwZvTun-3OTzlpSGnEBMcZd8WBHidn4ILiYAuA0cpPAfopdE6_GwvPptwlzgBMYpJsEN0VEBx07qpmsgTnEokiFEGoYoQ4G0FcfTTvHF1dy8zDhtMTyrGHsCTJluaYGgNKTJ-w-vUkP2NtQ4GiW-ISlHz4DlDabET8yNKm_nG_lxH2Dea7ro1XHg529Aoq2HO7xU1A2U3A2m0Rp5jIe6FW7-nbla4w4_ETXYHFxI1QdB3fFF0XeGBesT5iANV-mO6t1yrSS_DF2JkMahfCdBha3ATmIv3p2N_mk9D8eTfmpAypBj_HacQQ63HnUhTPMXRnolcBETaoSWo3HOP_D5YEcGO_g4q_TyCfo2svy6DS879Q1VB4Jho00tzbTAgJui6rcBOWJ29ywtjIZH8o5uwypwgvfSvBtcPO7T508rltgAQl-JdLZkBSd_SY-zpHqCgA" xr:uid="{00000000-0004-0000-0000-000064010000}"/>
    <hyperlink ref="AG299" r:id="rId358" display="https://www.contratos.gov.co/consultas/detalleProceso.do?numConstancia=20-4-11361207&amp;g-recaptcha-response=03AGdBq24sRZ1IDoskv5CiaVBUxqbCYc58VKijJIZfJ2BfA-bEO9jGBXk4f83G6rlPnn-8-0VKD3nneYSQ5cwlKUD7BVIOUX_TDdlLrKsUJKgRXP5WvC_DzZJeo-lRf7teejEa1iHH2Eg8MMxfJHyke_Xd-JTks7J5s1np0iqmLsRETxt2Wb5MQaYeZ2sPiHtVHnY4F0PCx878itaaZGE2h-gAhb93YMSzNBHp57DJC41fjFc6kr5dUsM8oD9oS6JsRF0RRpfQkA3PFzkw5j370ae2N1wsWvdw5yfikGMQlyQhJoSkRwqp9R_s-Q_ZcGMB6a2uYOEybYwMxoUCckpDRdCM78IPBOt1jrU6sOUge7mJ6AvgeWlERDQ0zNQMhwvzb4EINwDiXzV1ldiR8SYQJagIIk14Dv5o05e-mrjXUQrdVSqCWDtbmMcSlBfjASG9W1MtPe3sQM9Q4-nKsUIxotYQtBG4YNVhiaoFrZObrJjvCPsYwLcG9IE" xr:uid="{00000000-0004-0000-0000-000065010000}"/>
    <hyperlink ref="AG293" r:id="rId359" display="https://www.contratos.gov.co/consultas/detalleProceso.do?numConstancia=20-4-11303007&amp;g-recaptcha-response=03AGdBq25KhOTW42O3-YXml81cAJqjHZc4H9G7gyYwzrcDogg8bhVf7--_XLQTC7UiIxjFft2CwULof9jUQ_Znd8q-tLjmi21N87-68qRJKGNQPJiK8918pTQKtTt3PgAeKvWLS9S7y1luMNNtNOUdETfuqvYgARTxzBYap1_2H5vNt2zKZXEcHW69HttcWpetBkhrmrKuWbd2JXMzejOwXeOH6dNQi5v9hffcSaCqHJv7h58kUz4aB5rKHWVBnWeI_V0JM4T9h4KXOJapt2DdIjSO1IJS98gIc3ih7Xj-L1m3QxW3kMi_EEvmYWxTuwWHEFGvq13s3N8YPDOIVylBZYjwvARuaFa0Qo1hn8Pg2JMJ-EqKwB7NEXztsPMIEh2GZSdrk9wawxlAKE6tvcPP3iDWFc5h4yVFf2q2fEdpKG_9qH7xkl4LWcb4Y2-PEdROnx2sv4CSlCYMjUDs3E9KoXdzwd7eQyxQ8g" xr:uid="{00000000-0004-0000-0000-000066010000}"/>
    <hyperlink ref="AG294" r:id="rId360" display="https://www.contratos.gov.co/consultas/detalleProceso.do?numConstancia=20-4-11317499&amp;g-recaptcha-response=03AGdBq27ZHIsYq3nSHbepek9AC61oQpxvacncpdK80kgoPDz2I1jNwiWS2SzB9XPpPWj55-SiCV9haB9vvJvfIzh_RXDuUjcZeZ_Vzxs0SJq9hTk3Wpo8iW2XvYbGq8B4peAzu5kRAHbeQoXHjOgkh7H4Mta-EEAdPv3Ic2MXB4_Tk4rvKSIoxJ-fmShGIykeabssZXQsR61WymnY-sIgTxEqONCielQhIHSv9NRWDfu7q2n-JWchBo-VubKB61GrbtMeNP7eRp-C4LXXow7q0buXbijvbYWIOSpEcGb0ktapeCj50r6m8JpAcko70Ygw1w68X86o_QHaJTcHOLeBfa8s_5_UP9tk5AkkbTHKeQFeymUMH3Z6aM1wUk-TzRMzeMrKGMZXgBUFZ62nhaVOpn7w6RBj-Y8h6kwOrz4_vM8-WxjngalLgulPB7t7k3o5Z71LrqkkZuC5FfKgAtJKG8OwXxIMwyjgoiKOfG2OfFoCcMgS44OdrK0" xr:uid="{00000000-0004-0000-0000-000067010000}"/>
    <hyperlink ref="AG295" r:id="rId361" display="https://www.contratos.gov.co/consultas/detalleProceso.do?numConstancia=20-4-11331868&amp;g-recaptcha-response=03AGdBq24QMiXX_ICgprxey8tBR_qNRsBAuqZtzLyGLX3R8zvzxZTaVkRBkr9n5Iea6-X9AZFrPLNqgyI6runaSEGwzzio1hnCEDveDxPGdWYjRRceFMF6T_1hkmCVY7gLDV8xyA_VZFYcWy-oG5RvYmqqcYPJ3ZIu5pC5w1jNIZsFbWTOKbQnxRsdLg2IS4mogoAVc4wXyewq1ZUQBJtdFhQ7bb4QvWI6gHRxKCWBfCOrb0AqHErFEQW8eoVWxD5ZXUipDLcfKfgFyIUSNXLoBERjBIVgp5uPbdDQQCXe0rlJrvPZowRgroGB7AOOo03SF7jDQbcWQ9v4mJax01nZPDQYuVUAIg9wPPYffFnyf79EOWIztkOAWIpojnGBmCvGv9qmKh8DSy6s_fyVBwOl6fTrg1G_7gBh9ebN1Cney_VfQ1ttDY6aGuqfwxFfC8SdaKZL2OkmXPVbT_6ybkx-F_KAfFD_a8TfAQ" xr:uid="{00000000-0004-0000-0000-000068010000}"/>
    <hyperlink ref="AG292" r:id="rId362" display="https://www.contratos.gov.co/consultas/detalleProceso.do?numConstancia=20-4-11302971&amp;g-recaptcha-response=03AGdBq26crDGOhlLmJ789WPzmA0wFz2PPLwTWI644JUDFg5kWA0_KeGoU9X8hrOSDFD7aQIWTLw9fhrCYTNRHUTVH-8tOps8Rc8BeBqTNNw97mJ_L9NjlncawqPk1OBf7DVo0nhgcUmkjFKtNTPDVNNy5TNQlSjsrhc_EndeqXxkm6MPUY67NOVAFEf4ydj8bu16ZtXw3lcya8UAUlQM6JHvCzmTBWSFeZ1zS1o3LSS0gnrVh1kFOKBfHdb78NJ68Tr1Ga5RMWRNg6Nye5k5IE3Sw8bAkBOORxD3d2hsZqIR0BD6l7XAOFm0Wt9vs2_j9mZnss--ivY2Kk8XZpceRe2N2FqYz7EarTE2FgsXZCv_K-HZSS3MLu-hxYhkwocKxaCrYm-xc4aD2zNnDlY67oSao-kGzgru30hCEZ9pt4tecNLokxk-TWXjftqRvvka7CxiknQtow6FHU0S8mKa1-4iqE1GFhKZflZ6qiWSH_X-aJGF2DTkdtb0" xr:uid="{00000000-0004-0000-0000-000069010000}"/>
    <hyperlink ref="D303" r:id="rId363" xr:uid="{00000000-0004-0000-0000-00006A010000}"/>
    <hyperlink ref="D302" r:id="rId364" xr:uid="{00000000-0004-0000-0000-00006B010000}"/>
    <hyperlink ref="D304" r:id="rId365" xr:uid="{00000000-0004-0000-0000-00006C010000}"/>
    <hyperlink ref="D307" r:id="rId366" xr:uid="{00000000-0004-0000-0000-00006D010000}"/>
    <hyperlink ref="D306" r:id="rId367" xr:uid="{00000000-0004-0000-0000-00006E010000}"/>
    <hyperlink ref="D305" r:id="rId368" xr:uid="{00000000-0004-0000-0000-00006F010000}"/>
    <hyperlink ref="AG301" r:id="rId369" display="https://www.contratos.gov.co/consultas/detalleProceso.do?numConstancia=20-4-11378126&amp;g-recaptcha-response=03AGdBq27Az2CJqZWC-g9IIWjt_hMfPQuXW04mHG-QNmIMQttCh1Vx9oH4P54xxF8-3aqK2HqlM8gJmAQyzdqvd6du8_BCjy6kCJDr_KlmJr6rCclIofuXf8zro52rYEeskipXGe9LMcJBGj9Q9u5BWEW0szOiEOCmvXRzFPadJZmVbzHnQCIPEVyno9JNkifnutRCrS0a76YUKq5eI8Bb42Gvk2Vr8ciA-a4u8-KHA5B8o2doIt5Lt5SXviVMAAtgx4tSaZZ4n7S2DIBYBJ9xXkaHqeduoft63Orc2Sp9eTcaN3XgT5nZisIaa0QdcbJvMbRPTJ6ImVLNYEdVF8CM00atzrqsckZSPQIZBu85f3zeopTUlmm8HnRip-Modr-fLOFsrVxzORgOnhB15jhFesMRiyJrQx6RBb9zlyWWG8vAfY6WTwYu402A1rlf9mnFJa3VHCxdStoIkL5kzOzvRRkyQOiX9sfp4-yVKy2TNMMCDCzJ4WxuNWE" xr:uid="{00000000-0004-0000-0000-000070010000}"/>
    <hyperlink ref="AG302" r:id="rId370" display="https://www.contratos.gov.co/consultas/detalleProceso.do?numConstancia=20-4-11410435&amp;g-recaptcha-response=03AGdBq26yo9pO0-blzAi1PzMs1qLR4StgXVJM3UjutyeHNY_UR3sMjAYByFj1-pdXDreQ1eQhEzymnngfNJsK_QqPeYmkgk1YqHUv0pcdEwCVjGyqMKiDXq9yK4e-z2h7kXcHRJ2W9XqxWpFy6ZfVL1LqcJ2MPcNNv_CzsxAanBk5rH4UzJrgNI1db2RSzYIjTlICazMUsEobpAxN4P4FLmPMM80dRpRaaKgRLcEex6kKAXnTe-j-41NRnQyXehhLyw7TP6n8wEzdi2ig280KA4My4Dx8EBv7PB-PqHS13VQWaZOy4YsjZbvYdjITFARf1xg9svrOHtXQQr6tIrQlnkY5EM3dx5rBu-e2Ha_mLXL8rHF09uM5o8MFk8WGb9yR7MOjpkC2QruzjJjVAAN3uFJfx9WEBIVfSiiDPm-PnqhGJcCzK-909bpScA-S5w79-mSIUdBk7qpSqQLsxONgFlONinXex6qrJA" xr:uid="{00000000-0004-0000-0000-000071010000}"/>
    <hyperlink ref="AG303" r:id="rId371" display="https://www.contratos.gov.co/consultas/detalleProceso.do?numConstancia=20-4-11410732&amp;g-recaptcha-response=03AGdBq25IPgZXzjYQspM5ebV0DqPNrcDCam0ApPJrP6p9biWjJC9mmaOGAyI5Cz2oR43Jr5lgYoKcSKVOdUHZXYG1RNAMna9aaqyVvTAWf9YQXMY0gh0rwhLpJWphfm9NNSSbDDGfUHE_nwp41RaOofsMVDp0PktBpyLAE-n_3Vkx10W2vhODzgDzGtxtgj-ubMlNRBpdK4Yf_NajqSmhtV3CIGFk63BooZwYAjxb-N8bqfGUM3CI9fnIKwVIz-D6RMBS-gpJORP8yL1Qv9APEkOJzVgcvikfbLdwvRSEvxA0Zbigd5cMizspYwJf2efqsYUT3Eq6kEyr5Aiea1CcVhZHzGrFyRmm1X5421HXqdPp4pFcfhmJa8nRL3MG9hlno8xJ5hCttXNKmvdgO0Cj-nTpVyNx_IdgVxCUoQNFF7hOAtC9RAJwM7thyuTPwbbYp89kH5Oyq-xXpv7jttwYH0AZzdvMXZuemjozCcsa87AXVnowLHZIw8c" xr:uid="{00000000-0004-0000-0000-000072010000}"/>
    <hyperlink ref="AG304" r:id="rId372" display="https://www.contratos.gov.co/consultas/detalleProceso.do?numConstancia=20-4-11422425&amp;g-recaptcha-response=03AGdBq26IGZ4gd4fK6M3dT3EOJ41WQnpHR79fQ-PMCY6dqHKMoRyoWqCZsBlIYqhJSNYuZNjf_uuVFH0WKozJAQwPY1JDj2J_O5G7TzTQ_6g8rlqxcXDVhtpHIJ_AMqMvcXg2mRZBGlDC3AwmD7qqFBFgrmDj1L_3GfN2Ty3nFmHtngT5SWuBUAxB-CSVVl5Kqw6a2jIz-ngry4u2RMY2SWZED94NGmaC0gKVYCoj2vUmD8dfwgA_U42hvLKSTrn6P9sG_WhWUvcSaeh5y8_GL2r7Lixxo6DWkooMKAUsYvwuuAOhKlK7Ks0fRM6CCGES-wJQFCUaEcO7An0_HJTQVDJUQdbmoM7sVz75D0x4oAwMF7RA5iSmpozls4V9dJIu8toWP7SqdTGvVb2jAJ2XW4CCoS2FCM9geb4YeWkDrOjrh2MeeWgMzXIfRr5B4b7B2Ktt8nttyNAVWiNVozGWEuQcuOcgF1VcUQ" xr:uid="{00000000-0004-0000-0000-000073010000}"/>
    <hyperlink ref="AG305" r:id="rId373" display="https://www.contratos.gov.co/consultas/detalleProceso.do?numConstancia=20-4-11439908&amp;g-recaptcha-response=03AGdBq26WnYrYTnhxcQqQWYYnZRfSjopSHuQStRR4h9Ucqk74IADYoobmQjJKmx_OPFjgllhU2axdnSx5H74f1FEu6uU0h627_9C-qnNsg2PF-m1pziLh-p-HdPkCqSx2qLiHBYR9N__oIZaTy7fvIaCNFhj940_n9ypG832VhOZhamfYW2TEE4bVfmlWzSCkOUqyfkfP4V47LpH7t8oxxVVMIYEXoQNIcqAHO5FwDY45AtTQzKsDl1uivKSoqTOI9pGCv8tT_yBKlFD_M_oQLMGOFIrn3koSN5deLdH8DofTY7MvKleYIc-pr_O3G-b8mgSULIq3xFTDSLeDaH52Ep4-uCWwsJ3mTjUAspb5Vtom_KLBBEHQZKUk2x3bNV61Vc_N3oxwKVCTcaSzFj746djoyz9PySdkcx9M9--GLsTkXDe-5ZlbiAo6UBsMVlABb3kcr73tporaOpK67xAqY9diB5hgevdESx5golZ3HOPaqtmQ02mUJr0" xr:uid="{00000000-0004-0000-0000-000074010000}"/>
    <hyperlink ref="AG306" r:id="rId374" display="https://www.contratos.gov.co/consultas/detalleProceso.do?numConstancia=20-4-11428109&amp;g-recaptcha-response=03AGdBq24jAPZsnfw3pFjXhZ40-BJ_Lmu4buaRwMhVkbKp7K4y0XXCqwvi1lsS2ziCD2Br6qAodcBkmZmWBJTXAH86llO_dXV85xqpUxC1Y4fawsSR3mN8XG20qG-dhZdsN8R1LCOIg6uqRnj2MfFIQ4xomJljhfDFm65Ucm_YD62Obl-6B_z49jeZlKWQ_H-E5trS5gz1snZJgvVmKGSZOvygEWZhAnDNTnTGBnTPCEn-AUPeYwpfQTVcpN8V8EGXOE7OgqM87ajKKstnBY5jDvKBkQH1WP6vlsCFr4tFR6RQRbYieAiNT13RL25PO7pgOOz-VCbTdp9aO7_nq7L-rwhkls2kenCQ5t0sojp_kjlvesyzc6vbJnGETx0zUOv-ZwcbxT_P-YIZ9Xd-XIpcuL9Xl3ThIsJM97Gh-5cWVMvJ41empRV9InXc0FRhiYq3VclluLBDcnyxRF-lAzHLGv37D9wKiD9hbD1HaM62iy5_Csg5lW9SkF4" xr:uid="{00000000-0004-0000-0000-000075010000}"/>
    <hyperlink ref="AG307" r:id="rId375" display="https://www.contratos.gov.co/consultas/detalleProceso.do?numConstancia=20-4-11428319&amp;g-recaptcha-response=03AGdBq25WCaVQvTqDoxwVi8GOUfUpHwKaEpyIf9PuZVwxhd9OFohB0yedDOvp6-mI84jA4M6Ua7rioVAo68-VVlA5XjxSO1rtZ8uU1VbOol18C2Sh7eELlOwnnzoyGVQHTT6zdvJlI3QrAM-ERo5aJAiLDRgsAaGZVIAdjvQEqhKZVgQWEusVNPgpuiIHSXC_InNKAtunmK5Oz6WBys28XGhZQVSU1vHxs1a_gqVLOUQCfDA17LetuCZPK1VrPiDqgrLU4_f9nDkdAE9ONyNWOgjAqFqeBM7N2tNItISsEJx7a9_i45DES7HePFJIXJk0ECXcYUEvQ6APeASEs5gW8bjdvcExH21FQcs0dH1OuT5wAdza_YsxJ8rOgn5T3w1urjFUn7wF4FEaoWTLHla4AdZkCYy9DhbdNZvPmn9mu3EmnXXElnqhSTca_m4bExtjUpRtRffzgXtnbIFUd9glaKlW395Y9jhTom3VsTjvZWcYAn5N-hTmYNQ" xr:uid="{00000000-0004-0000-0000-000076010000}"/>
    <hyperlink ref="D256" r:id="rId376" xr:uid="{00000000-0004-0000-0000-000077010000}"/>
  </hyperlinks>
  <pageMargins left="1.1023622047244095" right="0.11811023622047245" top="0.74803149606299213" bottom="0.15748031496062992" header="0.31496062992125984" footer="0.31496062992125984"/>
  <pageSetup scale="60" orientation="portrait" r:id="rId377"/>
  <legacyDrawing r:id="rId37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351062"/>
  <sheetViews>
    <sheetView tabSelected="1" topLeftCell="E1" workbookViewId="0">
      <pane ySplit="1" topLeftCell="A16" activePane="bottomLeft" state="frozen"/>
      <selection activeCell="L1" sqref="L1"/>
      <selection pane="bottomLeft" activeCell="P21" sqref="P21"/>
    </sheetView>
  </sheetViews>
  <sheetFormatPr baseColWidth="10" defaultColWidth="9.28515625" defaultRowHeight="15" x14ac:dyDescent="0.25"/>
  <cols>
    <col min="1" max="1" width="5.85546875" style="1" customWidth="1"/>
    <col min="2" max="2" width="31" style="6" customWidth="1"/>
    <col min="3" max="3" width="11.5703125" style="1" bestFit="1" customWidth="1"/>
    <col min="4" max="4" width="41" style="1" customWidth="1"/>
    <col min="5" max="5" width="12.85546875" style="1" customWidth="1"/>
    <col min="6" max="6" width="13.7109375" style="6" customWidth="1"/>
    <col min="7" max="7" width="8.28515625" style="1" customWidth="1"/>
    <col min="8" max="8" width="9" style="1" customWidth="1"/>
    <col min="9" max="9" width="11.85546875" style="2" customWidth="1"/>
    <col min="10" max="10" width="14.42578125" style="3" customWidth="1"/>
    <col min="11" max="11" width="50.42578125" style="449" customWidth="1"/>
    <col min="12" max="12" width="14.85546875" style="1" customWidth="1"/>
    <col min="13" max="13" width="17.7109375" style="1" customWidth="1"/>
    <col min="14" max="14" width="10.42578125" style="2" customWidth="1"/>
    <col min="15" max="15" width="60.5703125" style="6" customWidth="1"/>
    <col min="16" max="16" width="18.28515625" style="146" customWidth="1"/>
    <col min="17" max="17" width="17.5703125" style="7" customWidth="1"/>
    <col min="18" max="18" width="14.5703125" style="8" customWidth="1"/>
    <col min="19" max="19" width="17.28515625" style="8" customWidth="1"/>
    <col min="20" max="20" width="14.42578125" style="8" customWidth="1"/>
    <col min="21" max="21" width="21.7109375" style="9" customWidth="1"/>
    <col min="22" max="22" width="22.7109375" style="415" customWidth="1"/>
    <col min="23" max="24" width="13.7109375" style="1" customWidth="1"/>
    <col min="25" max="25" width="17.28515625" style="1" customWidth="1"/>
    <col min="26" max="26" width="15.7109375" style="6" customWidth="1"/>
    <col min="27" max="27" width="7.5703125" style="2" customWidth="1"/>
    <col min="28" max="28" width="13.28515625" style="1" customWidth="1"/>
    <col min="29" max="29" width="15.28515625" style="8" customWidth="1"/>
    <col min="30" max="30" width="18" style="10" customWidth="1"/>
    <col min="31" max="31" width="12.42578125" style="1" customWidth="1"/>
    <col min="32" max="32" width="52.7109375" style="11" customWidth="1"/>
    <col min="33" max="33" width="28.7109375" style="1" customWidth="1"/>
    <col min="34" max="34" width="22" style="1" customWidth="1"/>
    <col min="35" max="35" width="42.42578125" style="1" customWidth="1"/>
    <col min="36" max="16384" width="9.28515625" style="1"/>
  </cols>
  <sheetData>
    <row r="1" spans="1:42" ht="88.15" customHeight="1" x14ac:dyDescent="0.25">
      <c r="A1" s="12" t="s">
        <v>953</v>
      </c>
      <c r="B1" s="12" t="s">
        <v>891</v>
      </c>
      <c r="C1" s="12" t="s">
        <v>892</v>
      </c>
      <c r="D1" s="12" t="s">
        <v>893</v>
      </c>
      <c r="E1" s="12" t="s">
        <v>894</v>
      </c>
      <c r="F1" s="12" t="s">
        <v>1069</v>
      </c>
      <c r="G1" s="12" t="s">
        <v>547</v>
      </c>
      <c r="H1" s="12" t="s">
        <v>1026</v>
      </c>
      <c r="I1" s="12" t="s">
        <v>0</v>
      </c>
      <c r="J1" s="13" t="s">
        <v>1</v>
      </c>
      <c r="K1" s="443" t="s">
        <v>7</v>
      </c>
      <c r="L1" s="12" t="s">
        <v>4</v>
      </c>
      <c r="M1" s="12" t="s">
        <v>5</v>
      </c>
      <c r="N1" s="12" t="s">
        <v>6</v>
      </c>
      <c r="O1" s="12" t="s">
        <v>2</v>
      </c>
      <c r="P1" s="15" t="s">
        <v>484</v>
      </c>
      <c r="Q1" s="15" t="s">
        <v>3</v>
      </c>
      <c r="R1" s="12" t="s">
        <v>11</v>
      </c>
      <c r="S1" s="12" t="s">
        <v>12</v>
      </c>
      <c r="T1" s="12" t="s">
        <v>10</v>
      </c>
      <c r="U1" s="13" t="s">
        <v>13</v>
      </c>
      <c r="V1" s="13" t="s">
        <v>14</v>
      </c>
      <c r="W1" s="12" t="s">
        <v>469</v>
      </c>
      <c r="X1" s="12" t="s">
        <v>470</v>
      </c>
      <c r="Y1" s="12" t="s">
        <v>15</v>
      </c>
      <c r="Z1" s="12" t="s">
        <v>16</v>
      </c>
      <c r="AA1" s="12" t="s">
        <v>38</v>
      </c>
      <c r="AB1" s="12" t="s">
        <v>39</v>
      </c>
      <c r="AC1" s="12" t="s">
        <v>379</v>
      </c>
      <c r="AD1" s="12" t="s">
        <v>455</v>
      </c>
      <c r="AE1" s="12" t="s">
        <v>8</v>
      </c>
      <c r="AF1" s="16" t="s">
        <v>9</v>
      </c>
      <c r="AG1" s="157" t="s">
        <v>625</v>
      </c>
    </row>
    <row r="2" spans="1:42" s="31" customFormat="1" ht="45" customHeight="1" x14ac:dyDescent="0.25">
      <c r="A2" s="262" t="s">
        <v>953</v>
      </c>
      <c r="B2" s="34" t="s">
        <v>983</v>
      </c>
      <c r="C2" s="69">
        <v>3003821950</v>
      </c>
      <c r="D2" s="402" t="s">
        <v>984</v>
      </c>
      <c r="E2" s="403">
        <v>21463</v>
      </c>
      <c r="F2" s="404" t="s">
        <v>1070</v>
      </c>
      <c r="G2" s="30"/>
      <c r="H2" s="30"/>
      <c r="I2" s="18" t="s">
        <v>40</v>
      </c>
      <c r="J2" s="289">
        <v>44197</v>
      </c>
      <c r="K2" s="290" t="s">
        <v>204</v>
      </c>
      <c r="L2" s="21">
        <v>19352001</v>
      </c>
      <c r="M2" s="21"/>
      <c r="N2" s="288">
        <v>7</v>
      </c>
      <c r="O2" s="22" t="s">
        <v>159</v>
      </c>
      <c r="P2" s="401">
        <v>9000000</v>
      </c>
      <c r="Q2" s="401">
        <v>18000000</v>
      </c>
      <c r="R2" s="21">
        <v>0</v>
      </c>
      <c r="S2" s="21">
        <v>0</v>
      </c>
      <c r="T2" s="40">
        <v>60</v>
      </c>
      <c r="U2" s="25">
        <v>44197</v>
      </c>
      <c r="V2" s="25">
        <v>44255</v>
      </c>
      <c r="W2" s="21">
        <v>0</v>
      </c>
      <c r="X2" s="21"/>
      <c r="Y2" s="26" t="s">
        <v>17</v>
      </c>
      <c r="Z2" s="22"/>
      <c r="AA2" s="30" t="s">
        <v>1082</v>
      </c>
      <c r="AB2" s="25">
        <v>44197</v>
      </c>
      <c r="AC2" s="401">
        <v>9000000</v>
      </c>
      <c r="AD2" s="30"/>
      <c r="AE2" s="93">
        <v>39576604</v>
      </c>
      <c r="AF2" s="20" t="s">
        <v>1265</v>
      </c>
      <c r="AG2" s="158" t="s">
        <v>1214</v>
      </c>
    </row>
    <row r="3" spans="1:42" s="31" customFormat="1" ht="45" customHeight="1" x14ac:dyDescent="0.25">
      <c r="A3" s="262"/>
      <c r="B3" s="34" t="s">
        <v>1071</v>
      </c>
      <c r="C3" s="261">
        <v>3013740911</v>
      </c>
      <c r="D3" s="203" t="s">
        <v>1072</v>
      </c>
      <c r="E3" s="265">
        <v>33516</v>
      </c>
      <c r="F3" s="263" t="s">
        <v>1073</v>
      </c>
      <c r="G3" s="273"/>
      <c r="H3" s="273"/>
      <c r="I3" s="288" t="s">
        <v>41</v>
      </c>
      <c r="J3" s="289">
        <v>44197</v>
      </c>
      <c r="K3" s="290" t="s">
        <v>1074</v>
      </c>
      <c r="L3" s="290">
        <v>1140844326</v>
      </c>
      <c r="M3" s="290"/>
      <c r="N3" s="288">
        <v>7</v>
      </c>
      <c r="O3" s="22" t="s">
        <v>159</v>
      </c>
      <c r="P3" s="401">
        <v>9000000</v>
      </c>
      <c r="Q3" s="401">
        <v>18000000</v>
      </c>
      <c r="R3" s="21">
        <v>0</v>
      </c>
      <c r="S3" s="21">
        <v>0</v>
      </c>
      <c r="T3" s="40">
        <v>60</v>
      </c>
      <c r="U3" s="25">
        <v>44197</v>
      </c>
      <c r="V3" s="25">
        <v>44255</v>
      </c>
      <c r="W3" s="290"/>
      <c r="X3" s="290"/>
      <c r="Y3" s="296"/>
      <c r="Z3" s="291"/>
      <c r="AA3" s="30" t="s">
        <v>1082</v>
      </c>
      <c r="AB3" s="25">
        <v>44197</v>
      </c>
      <c r="AC3" s="401">
        <v>9000000</v>
      </c>
      <c r="AD3" s="266"/>
      <c r="AE3" s="93">
        <v>39576604</v>
      </c>
      <c r="AF3" s="20" t="s">
        <v>1265</v>
      </c>
      <c r="AG3" s="278" t="s">
        <v>1215</v>
      </c>
      <c r="AH3" s="262"/>
      <c r="AI3" s="262"/>
      <c r="AJ3" s="262"/>
      <c r="AK3" s="262"/>
      <c r="AL3" s="262"/>
      <c r="AM3" s="262"/>
      <c r="AN3" s="262"/>
      <c r="AO3" s="262"/>
      <c r="AP3" s="262"/>
    </row>
    <row r="4" spans="1:42" s="31" customFormat="1" ht="45" customHeight="1" x14ac:dyDescent="0.25">
      <c r="A4" s="262"/>
      <c r="B4" s="263" t="s">
        <v>1075</v>
      </c>
      <c r="C4" s="261">
        <v>3165326470</v>
      </c>
      <c r="D4" s="264" t="s">
        <v>1076</v>
      </c>
      <c r="E4" s="265">
        <v>33171</v>
      </c>
      <c r="F4" s="263" t="s">
        <v>1077</v>
      </c>
      <c r="G4" s="273"/>
      <c r="H4" s="273"/>
      <c r="I4" s="18" t="s">
        <v>42</v>
      </c>
      <c r="J4" s="289">
        <v>44197</v>
      </c>
      <c r="K4" s="290" t="s">
        <v>205</v>
      </c>
      <c r="L4" s="290">
        <v>1022365127</v>
      </c>
      <c r="M4" s="290"/>
      <c r="N4" s="288">
        <v>4</v>
      </c>
      <c r="O4" s="22" t="s">
        <v>159</v>
      </c>
      <c r="P4" s="401">
        <v>9000000</v>
      </c>
      <c r="Q4" s="401">
        <v>18000000</v>
      </c>
      <c r="R4" s="21">
        <v>0</v>
      </c>
      <c r="S4" s="21">
        <v>0</v>
      </c>
      <c r="T4" s="40">
        <v>60</v>
      </c>
      <c r="U4" s="25">
        <v>44197</v>
      </c>
      <c r="V4" s="25">
        <v>44255</v>
      </c>
      <c r="W4" s="290"/>
      <c r="X4" s="290"/>
      <c r="Y4" s="296"/>
      <c r="Z4" s="291"/>
      <c r="AA4" s="30" t="s">
        <v>1082</v>
      </c>
      <c r="AB4" s="25">
        <v>44197</v>
      </c>
      <c r="AC4" s="401">
        <v>9000000</v>
      </c>
      <c r="AD4" s="266"/>
      <c r="AE4" s="93">
        <v>39576604</v>
      </c>
      <c r="AF4" s="20" t="s">
        <v>1265</v>
      </c>
      <c r="AG4" s="278" t="s">
        <v>1216</v>
      </c>
      <c r="AH4" s="262"/>
      <c r="AI4" s="262"/>
      <c r="AJ4" s="262"/>
      <c r="AK4" s="262"/>
      <c r="AL4" s="262"/>
      <c r="AM4" s="262"/>
      <c r="AN4" s="262"/>
      <c r="AO4" s="262"/>
      <c r="AP4" s="262"/>
    </row>
    <row r="5" spans="1:42" s="31" customFormat="1" ht="45" customHeight="1" x14ac:dyDescent="0.25">
      <c r="A5" s="262"/>
      <c r="B5" s="35" t="s">
        <v>1204</v>
      </c>
      <c r="C5" s="27">
        <v>3043393338</v>
      </c>
      <c r="D5" s="243" t="s">
        <v>986</v>
      </c>
      <c r="E5" s="79">
        <v>33199</v>
      </c>
      <c r="F5" s="263" t="s">
        <v>1077</v>
      </c>
      <c r="G5" s="17"/>
      <c r="H5" s="18"/>
      <c r="I5" s="288" t="s">
        <v>43</v>
      </c>
      <c r="J5" s="289">
        <v>44197</v>
      </c>
      <c r="K5" s="290" t="s">
        <v>221</v>
      </c>
      <c r="L5" s="21">
        <v>1014216673</v>
      </c>
      <c r="M5" s="21"/>
      <c r="N5" s="18">
        <v>7</v>
      </c>
      <c r="O5" s="22" t="s">
        <v>165</v>
      </c>
      <c r="P5" s="401">
        <v>7000000</v>
      </c>
      <c r="Q5" s="401">
        <v>14000000</v>
      </c>
      <c r="R5" s="21">
        <v>0</v>
      </c>
      <c r="S5" s="21">
        <v>0</v>
      </c>
      <c r="T5" s="40">
        <v>60</v>
      </c>
      <c r="U5" s="25">
        <v>44197</v>
      </c>
      <c r="V5" s="25">
        <v>44255</v>
      </c>
      <c r="W5" s="290"/>
      <c r="X5" s="290"/>
      <c r="Y5" s="296"/>
      <c r="Z5" s="291"/>
      <c r="AA5" s="30" t="s">
        <v>1082</v>
      </c>
      <c r="AB5" s="25">
        <v>44197</v>
      </c>
      <c r="AC5" s="401">
        <v>7000000</v>
      </c>
      <c r="AD5" s="266"/>
      <c r="AE5" s="93">
        <v>39568742</v>
      </c>
      <c r="AF5" s="20" t="s">
        <v>326</v>
      </c>
      <c r="AG5" s="278" t="s">
        <v>1217</v>
      </c>
      <c r="AH5" s="262"/>
      <c r="AI5" s="262"/>
      <c r="AJ5" s="262"/>
      <c r="AK5" s="262"/>
      <c r="AL5" s="262"/>
      <c r="AM5" s="262"/>
      <c r="AN5" s="262"/>
      <c r="AO5" s="262"/>
      <c r="AP5" s="262"/>
    </row>
    <row r="6" spans="1:42" s="31" customFormat="1" ht="45" customHeight="1" x14ac:dyDescent="0.25">
      <c r="A6" s="262"/>
      <c r="B6" s="83" t="s">
        <v>1054</v>
      </c>
      <c r="C6" s="80">
        <v>3204750284</v>
      </c>
      <c r="D6" s="241" t="s">
        <v>1055</v>
      </c>
      <c r="E6" s="82">
        <v>30252</v>
      </c>
      <c r="F6" s="263" t="s">
        <v>1160</v>
      </c>
      <c r="G6" s="273"/>
      <c r="H6" s="273"/>
      <c r="I6" s="18" t="s">
        <v>44</v>
      </c>
      <c r="J6" s="289">
        <v>44197</v>
      </c>
      <c r="K6" s="290" t="s">
        <v>1270</v>
      </c>
      <c r="L6" s="80">
        <v>93089528</v>
      </c>
      <c r="M6" s="80"/>
      <c r="N6" s="145">
        <v>8</v>
      </c>
      <c r="O6" s="263" t="s">
        <v>1021</v>
      </c>
      <c r="P6" s="401">
        <v>7000000</v>
      </c>
      <c r="Q6" s="401">
        <v>14000000</v>
      </c>
      <c r="R6" s="21">
        <v>0</v>
      </c>
      <c r="S6" s="21">
        <v>0</v>
      </c>
      <c r="T6" s="40">
        <v>60</v>
      </c>
      <c r="U6" s="25">
        <v>44197</v>
      </c>
      <c r="V6" s="25">
        <v>44255</v>
      </c>
      <c r="W6" s="290"/>
      <c r="X6" s="290"/>
      <c r="Y6" s="296"/>
      <c r="Z6" s="291"/>
      <c r="AA6" s="30" t="s">
        <v>1082</v>
      </c>
      <c r="AB6" s="25">
        <v>44197</v>
      </c>
      <c r="AC6" s="401">
        <v>7000000</v>
      </c>
      <c r="AD6" s="266"/>
      <c r="AE6" s="93">
        <v>39568742</v>
      </c>
      <c r="AF6" s="20" t="s">
        <v>326</v>
      </c>
      <c r="AG6" s="278" t="s">
        <v>1218</v>
      </c>
      <c r="AH6" s="262"/>
      <c r="AI6" s="262"/>
      <c r="AJ6" s="262"/>
      <c r="AK6" s="262"/>
      <c r="AL6" s="262"/>
      <c r="AM6" s="262"/>
      <c r="AN6" s="262"/>
      <c r="AO6" s="262"/>
      <c r="AP6" s="262"/>
    </row>
    <row r="7" spans="1:42" s="31" customFormat="1" ht="45" customHeight="1" x14ac:dyDescent="0.25">
      <c r="A7" s="262"/>
      <c r="B7" s="83" t="s">
        <v>1123</v>
      </c>
      <c r="C7" s="80">
        <v>3185389047</v>
      </c>
      <c r="D7" s="241" t="s">
        <v>1104</v>
      </c>
      <c r="E7" s="82">
        <v>31864</v>
      </c>
      <c r="F7" s="263" t="s">
        <v>1105</v>
      </c>
      <c r="G7" s="273"/>
      <c r="H7" s="273"/>
      <c r="I7" s="288" t="s">
        <v>45</v>
      </c>
      <c r="J7" s="289">
        <v>44197</v>
      </c>
      <c r="K7" s="444" t="s">
        <v>503</v>
      </c>
      <c r="L7" s="80">
        <v>1020723024</v>
      </c>
      <c r="M7" s="80"/>
      <c r="N7" s="145">
        <v>3</v>
      </c>
      <c r="O7" s="263" t="s">
        <v>1106</v>
      </c>
      <c r="P7" s="401">
        <f>+Q7/2</f>
        <v>3250000</v>
      </c>
      <c r="Q7" s="401">
        <v>6500000</v>
      </c>
      <c r="R7" s="21"/>
      <c r="S7" s="21"/>
      <c r="T7" s="40">
        <v>60</v>
      </c>
      <c r="U7" s="25">
        <v>44197</v>
      </c>
      <c r="V7" s="25">
        <v>44255</v>
      </c>
      <c r="W7" s="290"/>
      <c r="X7" s="290"/>
      <c r="Y7" s="296"/>
      <c r="Z7" s="291"/>
      <c r="AA7" s="30" t="s">
        <v>1107</v>
      </c>
      <c r="AB7" s="25">
        <v>44197</v>
      </c>
      <c r="AC7" s="401">
        <f>6500000/2</f>
        <v>3250000</v>
      </c>
      <c r="AD7" s="266"/>
      <c r="AE7" s="93">
        <v>45449496</v>
      </c>
      <c r="AF7" s="20" t="s">
        <v>319</v>
      </c>
      <c r="AG7" s="278" t="s">
        <v>1219</v>
      </c>
      <c r="AH7" s="262"/>
      <c r="AI7" s="262"/>
      <c r="AJ7" s="262"/>
      <c r="AK7" s="262"/>
      <c r="AL7" s="262"/>
      <c r="AM7" s="262"/>
      <c r="AN7" s="262"/>
      <c r="AO7" s="262"/>
      <c r="AP7" s="262"/>
    </row>
    <row r="8" spans="1:42" s="31" customFormat="1" ht="45" customHeight="1" x14ac:dyDescent="0.25">
      <c r="A8" s="262"/>
      <c r="B8" s="408" t="s">
        <v>1079</v>
      </c>
      <c r="C8" s="261">
        <v>3144076585</v>
      </c>
      <c r="D8" s="203" t="s">
        <v>1078</v>
      </c>
      <c r="E8" s="265">
        <v>33357</v>
      </c>
      <c r="F8" s="263" t="s">
        <v>1080</v>
      </c>
      <c r="G8" s="273"/>
      <c r="H8" s="273"/>
      <c r="I8" s="18" t="s">
        <v>46</v>
      </c>
      <c r="J8" s="289">
        <v>44197</v>
      </c>
      <c r="K8" s="290" t="s">
        <v>1081</v>
      </c>
      <c r="L8" s="80">
        <v>1071986953</v>
      </c>
      <c r="M8" s="80"/>
      <c r="N8" s="145">
        <v>4</v>
      </c>
      <c r="O8" s="263" t="s">
        <v>161</v>
      </c>
      <c r="P8" s="401">
        <f>+Q8/2</f>
        <v>1297900</v>
      </c>
      <c r="Q8" s="401">
        <v>2595800</v>
      </c>
      <c r="R8" s="290"/>
      <c r="S8" s="290"/>
      <c r="T8" s="40">
        <v>60</v>
      </c>
      <c r="U8" s="25">
        <v>44197</v>
      </c>
      <c r="V8" s="25">
        <v>44255</v>
      </c>
      <c r="W8" s="290"/>
      <c r="X8" s="290"/>
      <c r="Y8" s="296"/>
      <c r="Z8" s="291"/>
      <c r="AA8" s="273" t="s">
        <v>1068</v>
      </c>
      <c r="AB8" s="25">
        <v>44197</v>
      </c>
      <c r="AC8" s="401">
        <v>1297900</v>
      </c>
      <c r="AD8" s="266"/>
      <c r="AE8" s="104">
        <v>1070609141</v>
      </c>
      <c r="AF8" s="21" t="s">
        <v>1213</v>
      </c>
      <c r="AG8" s="278" t="s">
        <v>1220</v>
      </c>
      <c r="AH8" s="262"/>
      <c r="AI8" s="262"/>
      <c r="AJ8" s="262"/>
      <c r="AK8" s="262"/>
      <c r="AL8" s="262"/>
      <c r="AM8" s="262"/>
      <c r="AN8" s="262"/>
      <c r="AO8" s="262"/>
      <c r="AP8" s="262"/>
    </row>
    <row r="9" spans="1:42" s="31" customFormat="1" ht="45" customHeight="1" x14ac:dyDescent="0.25">
      <c r="A9" s="262"/>
      <c r="B9" s="35" t="s">
        <v>972</v>
      </c>
      <c r="C9" s="27">
        <v>3106888654</v>
      </c>
      <c r="D9" s="243" t="s">
        <v>971</v>
      </c>
      <c r="E9" s="79">
        <v>24117</v>
      </c>
      <c r="F9" s="263" t="s">
        <v>1083</v>
      </c>
      <c r="G9" s="273"/>
      <c r="H9" s="273"/>
      <c r="I9" s="288" t="s">
        <v>47</v>
      </c>
      <c r="J9" s="289">
        <v>44197</v>
      </c>
      <c r="K9" s="444" t="s">
        <v>217</v>
      </c>
      <c r="L9" s="27">
        <v>79371892</v>
      </c>
      <c r="M9" s="27"/>
      <c r="N9" s="17">
        <v>1</v>
      </c>
      <c r="O9" s="35" t="s">
        <v>1114</v>
      </c>
      <c r="P9" s="116">
        <v>1371000</v>
      </c>
      <c r="Q9" s="401">
        <f>+P9*2</f>
        <v>2742000</v>
      </c>
      <c r="R9" s="21"/>
      <c r="S9" s="21"/>
      <c r="T9" s="40">
        <v>60</v>
      </c>
      <c r="U9" s="25">
        <v>44197</v>
      </c>
      <c r="V9" s="25">
        <v>44255</v>
      </c>
      <c r="W9" s="290"/>
      <c r="X9" s="290"/>
      <c r="Y9" s="296"/>
      <c r="Z9" s="291"/>
      <c r="AA9" s="30" t="s">
        <v>1267</v>
      </c>
      <c r="AB9" s="25">
        <v>44197</v>
      </c>
      <c r="AC9" s="401">
        <v>1371000</v>
      </c>
      <c r="AD9" s="266"/>
      <c r="AE9" s="93">
        <v>43362688</v>
      </c>
      <c r="AF9" s="20" t="s">
        <v>1115</v>
      </c>
      <c r="AG9" s="278" t="s">
        <v>1221</v>
      </c>
      <c r="AH9" s="262"/>
      <c r="AI9" s="262"/>
      <c r="AJ9" s="262"/>
      <c r="AK9" s="262"/>
      <c r="AL9" s="262"/>
      <c r="AM9" s="262"/>
      <c r="AN9" s="262"/>
      <c r="AO9" s="262"/>
      <c r="AP9" s="262"/>
    </row>
    <row r="10" spans="1:42" s="31" customFormat="1" ht="45" customHeight="1" x14ac:dyDescent="0.25">
      <c r="A10" s="262"/>
      <c r="B10" s="35" t="s">
        <v>969</v>
      </c>
      <c r="C10" s="27">
        <v>3133109791</v>
      </c>
      <c r="D10" s="243" t="s">
        <v>970</v>
      </c>
      <c r="E10" s="79">
        <v>26580</v>
      </c>
      <c r="F10" s="263" t="s">
        <v>1083</v>
      </c>
      <c r="G10" s="273"/>
      <c r="H10" s="273"/>
      <c r="I10" s="18" t="s">
        <v>48</v>
      </c>
      <c r="J10" s="289">
        <v>44197</v>
      </c>
      <c r="K10" s="285" t="s">
        <v>218</v>
      </c>
      <c r="L10" s="27">
        <v>39568744</v>
      </c>
      <c r="M10" s="27"/>
      <c r="N10" s="17">
        <v>1</v>
      </c>
      <c r="O10" s="35" t="s">
        <v>968</v>
      </c>
      <c r="P10" s="116">
        <v>1371000</v>
      </c>
      <c r="Q10" s="401">
        <f>+P10*2</f>
        <v>2742000</v>
      </c>
      <c r="R10" s="21"/>
      <c r="S10" s="21"/>
      <c r="T10" s="40">
        <v>60</v>
      </c>
      <c r="U10" s="25">
        <v>44197</v>
      </c>
      <c r="V10" s="25">
        <v>44255</v>
      </c>
      <c r="W10" s="290"/>
      <c r="X10" s="290"/>
      <c r="Y10" s="296"/>
      <c r="Z10" s="291"/>
      <c r="AA10" s="30" t="s">
        <v>1267</v>
      </c>
      <c r="AB10" s="25">
        <v>44197</v>
      </c>
      <c r="AC10" s="401">
        <v>1371000</v>
      </c>
      <c r="AD10" s="266"/>
      <c r="AE10" s="93">
        <v>43362688</v>
      </c>
      <c r="AF10" s="20" t="s">
        <v>1115</v>
      </c>
      <c r="AG10" s="278" t="s">
        <v>1222</v>
      </c>
      <c r="AH10" s="262"/>
      <c r="AI10" s="262"/>
      <c r="AJ10" s="262"/>
      <c r="AK10" s="262"/>
      <c r="AL10" s="262"/>
      <c r="AM10" s="262"/>
      <c r="AN10" s="262"/>
      <c r="AO10" s="262"/>
      <c r="AP10" s="262"/>
    </row>
    <row r="11" spans="1:42" s="31" customFormat="1" ht="45" customHeight="1" x14ac:dyDescent="0.25">
      <c r="A11" s="262"/>
      <c r="B11" s="83" t="s">
        <v>1116</v>
      </c>
      <c r="C11" s="80">
        <v>3123490250</v>
      </c>
      <c r="D11" s="241" t="s">
        <v>1117</v>
      </c>
      <c r="E11" s="82">
        <v>34082</v>
      </c>
      <c r="F11" s="263" t="s">
        <v>1118</v>
      </c>
      <c r="G11" s="273"/>
      <c r="H11" s="273"/>
      <c r="I11" s="288" t="s">
        <v>49</v>
      </c>
      <c r="J11" s="289">
        <v>44197</v>
      </c>
      <c r="K11" s="444" t="s">
        <v>212</v>
      </c>
      <c r="L11" s="80">
        <v>1070609862</v>
      </c>
      <c r="M11" s="80"/>
      <c r="N11" s="145">
        <v>3</v>
      </c>
      <c r="O11" s="83" t="s">
        <v>1120</v>
      </c>
      <c r="P11" s="148">
        <v>2800000</v>
      </c>
      <c r="Q11" s="401">
        <f>2800000*2</f>
        <v>5600000</v>
      </c>
      <c r="R11" s="21"/>
      <c r="S11" s="21"/>
      <c r="T11" s="40">
        <v>60</v>
      </c>
      <c r="U11" s="25">
        <v>44197</v>
      </c>
      <c r="V11" s="25">
        <v>44255</v>
      </c>
      <c r="W11" s="290"/>
      <c r="X11" s="290"/>
      <c r="Y11" s="296"/>
      <c r="Z11" s="291"/>
      <c r="AA11" s="30" t="s">
        <v>1119</v>
      </c>
      <c r="AB11" s="25">
        <v>44197</v>
      </c>
      <c r="AC11" s="401">
        <v>2800000</v>
      </c>
      <c r="AD11" s="266"/>
      <c r="AE11" s="419">
        <v>21018195</v>
      </c>
      <c r="AF11" s="418" t="s">
        <v>312</v>
      </c>
      <c r="AG11" s="278" t="s">
        <v>1223</v>
      </c>
      <c r="AH11" s="262"/>
      <c r="AI11" s="262"/>
      <c r="AJ11" s="262"/>
      <c r="AK11" s="262"/>
      <c r="AL11" s="262"/>
      <c r="AM11" s="262"/>
      <c r="AN11" s="262"/>
      <c r="AO11" s="262"/>
      <c r="AP11" s="262"/>
    </row>
    <row r="12" spans="1:42" s="31" customFormat="1" ht="45" customHeight="1" x14ac:dyDescent="0.25">
      <c r="A12" s="262"/>
      <c r="B12" s="35" t="s">
        <v>979</v>
      </c>
      <c r="C12" s="27">
        <v>3143160180</v>
      </c>
      <c r="D12" s="243" t="s">
        <v>980</v>
      </c>
      <c r="E12" s="79">
        <v>23944</v>
      </c>
      <c r="F12" s="263" t="s">
        <v>1083</v>
      </c>
      <c r="G12" s="273"/>
      <c r="H12" s="273"/>
      <c r="I12" s="18" t="s">
        <v>50</v>
      </c>
      <c r="J12" s="289">
        <v>44197</v>
      </c>
      <c r="K12" s="290" t="s">
        <v>224</v>
      </c>
      <c r="L12" s="21">
        <v>51799019</v>
      </c>
      <c r="M12" s="21"/>
      <c r="N12" s="18">
        <v>4</v>
      </c>
      <c r="O12" s="22" t="s">
        <v>162</v>
      </c>
      <c r="P12" s="23">
        <v>1125000</v>
      </c>
      <c r="Q12" s="401">
        <f>+P12*2</f>
        <v>2250000</v>
      </c>
      <c r="R12" s="21"/>
      <c r="S12" s="21"/>
      <c r="T12" s="40">
        <v>60</v>
      </c>
      <c r="U12" s="25">
        <v>44197</v>
      </c>
      <c r="V12" s="25">
        <v>44255</v>
      </c>
      <c r="W12" s="290"/>
      <c r="X12" s="290"/>
      <c r="Y12" s="296"/>
      <c r="Z12" s="291"/>
      <c r="AA12" s="30" t="s">
        <v>1121</v>
      </c>
      <c r="AB12" s="25">
        <v>44197</v>
      </c>
      <c r="AC12" s="401">
        <f>2250000/2</f>
        <v>1125000</v>
      </c>
      <c r="AD12" s="266"/>
      <c r="AE12" s="93">
        <v>39569414</v>
      </c>
      <c r="AF12" s="20" t="s">
        <v>310</v>
      </c>
      <c r="AG12" s="278" t="s">
        <v>1224</v>
      </c>
      <c r="AH12" s="262"/>
      <c r="AI12" s="262"/>
      <c r="AJ12" s="262"/>
      <c r="AK12" s="262"/>
      <c r="AL12" s="262"/>
      <c r="AM12" s="262"/>
      <c r="AN12" s="262"/>
      <c r="AO12" s="262"/>
      <c r="AP12" s="262"/>
    </row>
    <row r="13" spans="1:42" s="31" customFormat="1" ht="45" customHeight="1" x14ac:dyDescent="0.25">
      <c r="A13" s="262"/>
      <c r="B13" s="35" t="s">
        <v>1127</v>
      </c>
      <c r="C13" s="27">
        <v>3213939069</v>
      </c>
      <c r="D13" s="243" t="s">
        <v>973</v>
      </c>
      <c r="E13" s="79">
        <v>34280</v>
      </c>
      <c r="F13" s="263" t="s">
        <v>1122</v>
      </c>
      <c r="G13" s="273"/>
      <c r="H13" s="273"/>
      <c r="I13" s="288" t="s">
        <v>51</v>
      </c>
      <c r="J13" s="289">
        <v>44197</v>
      </c>
      <c r="K13" s="290" t="s">
        <v>527</v>
      </c>
      <c r="L13" s="32">
        <v>1033759152</v>
      </c>
      <c r="M13" s="27"/>
      <c r="N13" s="18">
        <v>0</v>
      </c>
      <c r="O13" s="22" t="s">
        <v>162</v>
      </c>
      <c r="P13" s="116">
        <f>2634000/2</f>
        <v>1317000</v>
      </c>
      <c r="Q13" s="401">
        <v>2634000</v>
      </c>
      <c r="R13" s="21"/>
      <c r="S13" s="21"/>
      <c r="T13" s="40">
        <v>60</v>
      </c>
      <c r="U13" s="25">
        <v>44197</v>
      </c>
      <c r="V13" s="25">
        <v>44255</v>
      </c>
      <c r="W13" s="290"/>
      <c r="X13" s="290"/>
      <c r="Y13" s="296"/>
      <c r="Z13" s="291"/>
      <c r="AA13" s="30" t="s">
        <v>1121</v>
      </c>
      <c r="AB13" s="25">
        <v>44197</v>
      </c>
      <c r="AC13" s="401">
        <v>1317000</v>
      </c>
      <c r="AD13" s="266"/>
      <c r="AE13" s="93">
        <v>39569414</v>
      </c>
      <c r="AF13" s="20" t="s">
        <v>310</v>
      </c>
      <c r="AG13" s="278" t="s">
        <v>1225</v>
      </c>
      <c r="AH13" s="262"/>
      <c r="AI13" s="262"/>
      <c r="AJ13" s="262"/>
      <c r="AK13" s="262"/>
      <c r="AL13" s="262"/>
      <c r="AM13" s="262"/>
      <c r="AN13" s="262"/>
      <c r="AO13" s="262"/>
      <c r="AP13" s="262"/>
    </row>
    <row r="14" spans="1:42" s="31" customFormat="1" ht="45" customHeight="1" x14ac:dyDescent="0.25">
      <c r="A14" s="262"/>
      <c r="B14" s="83" t="s">
        <v>1123</v>
      </c>
      <c r="C14" s="80">
        <v>3188388254</v>
      </c>
      <c r="D14" s="241" t="s">
        <v>1124</v>
      </c>
      <c r="E14" s="82">
        <v>33964</v>
      </c>
      <c r="F14" s="263" t="s">
        <v>1080</v>
      </c>
      <c r="G14" s="273"/>
      <c r="H14" s="273"/>
      <c r="I14" s="18" t="s">
        <v>52</v>
      </c>
      <c r="J14" s="289">
        <v>44197</v>
      </c>
      <c r="K14" s="290" t="s">
        <v>231</v>
      </c>
      <c r="L14" s="21">
        <v>1071987306</v>
      </c>
      <c r="M14" s="21"/>
      <c r="N14" s="18">
        <v>3</v>
      </c>
      <c r="O14" s="22" t="s">
        <v>162</v>
      </c>
      <c r="P14" s="401">
        <v>1317000</v>
      </c>
      <c r="Q14" s="401">
        <f>+P14*2</f>
        <v>2634000</v>
      </c>
      <c r="R14" s="21"/>
      <c r="S14" s="21"/>
      <c r="T14" s="40">
        <v>60</v>
      </c>
      <c r="U14" s="25">
        <v>44197</v>
      </c>
      <c r="V14" s="25">
        <v>44255</v>
      </c>
      <c r="W14" s="290"/>
      <c r="X14" s="290"/>
      <c r="Y14" s="296"/>
      <c r="Z14" s="291"/>
      <c r="AA14" s="30" t="s">
        <v>1121</v>
      </c>
      <c r="AB14" s="25">
        <v>44197</v>
      </c>
      <c r="AC14" s="401">
        <v>1317000</v>
      </c>
      <c r="AD14" s="266"/>
      <c r="AE14" s="93">
        <v>39569414</v>
      </c>
      <c r="AF14" s="20" t="s">
        <v>310</v>
      </c>
      <c r="AG14" s="278" t="s">
        <v>1226</v>
      </c>
      <c r="AH14" s="262"/>
      <c r="AI14" s="262"/>
      <c r="AJ14" s="262"/>
      <c r="AK14" s="262"/>
      <c r="AL14" s="262"/>
      <c r="AM14" s="262"/>
      <c r="AN14" s="262"/>
      <c r="AO14" s="262"/>
      <c r="AP14" s="262"/>
    </row>
    <row r="15" spans="1:42" s="31" customFormat="1" ht="45" customHeight="1" x14ac:dyDescent="0.25">
      <c r="A15" s="262"/>
      <c r="B15" s="35" t="s">
        <v>976</v>
      </c>
      <c r="C15" s="27">
        <v>3203107952</v>
      </c>
      <c r="D15" s="243" t="s">
        <v>975</v>
      </c>
      <c r="E15" s="79">
        <v>33102</v>
      </c>
      <c r="F15" s="263" t="s">
        <v>1080</v>
      </c>
      <c r="G15" s="273"/>
      <c r="H15" s="273"/>
      <c r="I15" s="288" t="s">
        <v>53</v>
      </c>
      <c r="J15" s="289">
        <v>44197</v>
      </c>
      <c r="K15" s="290" t="s">
        <v>214</v>
      </c>
      <c r="L15" s="21">
        <v>1071986861</v>
      </c>
      <c r="M15" s="21"/>
      <c r="N15" s="18">
        <v>5</v>
      </c>
      <c r="O15" s="22" t="s">
        <v>162</v>
      </c>
      <c r="P15" s="401">
        <v>1317000</v>
      </c>
      <c r="Q15" s="401">
        <f>+P15*2</f>
        <v>2634000</v>
      </c>
      <c r="R15" s="21"/>
      <c r="S15" s="21"/>
      <c r="T15" s="40">
        <v>60</v>
      </c>
      <c r="U15" s="25">
        <v>44197</v>
      </c>
      <c r="V15" s="25">
        <v>44255</v>
      </c>
      <c r="W15" s="290"/>
      <c r="X15" s="290"/>
      <c r="Y15" s="296"/>
      <c r="Z15" s="291"/>
      <c r="AA15" s="30" t="s">
        <v>1121</v>
      </c>
      <c r="AB15" s="25">
        <v>44197</v>
      </c>
      <c r="AC15" s="401">
        <v>1317000</v>
      </c>
      <c r="AD15" s="266"/>
      <c r="AE15" s="93">
        <v>39569414</v>
      </c>
      <c r="AF15" s="20" t="s">
        <v>310</v>
      </c>
      <c r="AG15" s="278" t="s">
        <v>1227</v>
      </c>
      <c r="AH15" s="262"/>
      <c r="AI15" s="262"/>
      <c r="AJ15" s="262"/>
      <c r="AK15" s="262"/>
      <c r="AL15" s="262"/>
      <c r="AM15" s="262"/>
      <c r="AN15" s="262"/>
      <c r="AO15" s="262"/>
      <c r="AP15" s="262"/>
    </row>
    <row r="16" spans="1:42" s="31" customFormat="1" ht="45" customHeight="1" x14ac:dyDescent="0.25">
      <c r="A16" s="262"/>
      <c r="B16" s="244" t="s">
        <v>1128</v>
      </c>
      <c r="C16" s="245">
        <v>3175067825</v>
      </c>
      <c r="D16" s="254" t="s">
        <v>981</v>
      </c>
      <c r="E16" s="246">
        <v>35206</v>
      </c>
      <c r="F16" s="263" t="s">
        <v>1125</v>
      </c>
      <c r="G16" s="273"/>
      <c r="H16" s="273"/>
      <c r="I16" s="18" t="s">
        <v>54</v>
      </c>
      <c r="J16" s="289">
        <v>44197</v>
      </c>
      <c r="K16" s="290" t="s">
        <v>528</v>
      </c>
      <c r="L16" s="32">
        <v>10071987943</v>
      </c>
      <c r="M16" s="27"/>
      <c r="N16" s="17">
        <v>5</v>
      </c>
      <c r="O16" s="35" t="s">
        <v>530</v>
      </c>
      <c r="P16" s="116">
        <v>1125000</v>
      </c>
      <c r="Q16" s="401">
        <v>1125000</v>
      </c>
      <c r="R16" s="21"/>
      <c r="S16" s="21"/>
      <c r="T16" s="40">
        <v>30</v>
      </c>
      <c r="U16" s="25">
        <v>44197</v>
      </c>
      <c r="V16" s="25">
        <v>44227</v>
      </c>
      <c r="W16" s="290"/>
      <c r="X16" s="290"/>
      <c r="Y16" s="296"/>
      <c r="Z16" s="291"/>
      <c r="AA16" s="30" t="s">
        <v>1126</v>
      </c>
      <c r="AB16" s="25">
        <v>44197</v>
      </c>
      <c r="AC16" s="401">
        <v>1125000</v>
      </c>
      <c r="AD16" s="266"/>
      <c r="AE16" s="104">
        <v>1070609141</v>
      </c>
      <c r="AF16" s="20" t="s">
        <v>1213</v>
      </c>
      <c r="AG16" s="278" t="s">
        <v>1228</v>
      </c>
      <c r="AH16" s="262"/>
      <c r="AI16" s="262"/>
      <c r="AJ16" s="262"/>
      <c r="AK16" s="262"/>
      <c r="AL16" s="262"/>
      <c r="AM16" s="262"/>
      <c r="AN16" s="262"/>
      <c r="AO16" s="262"/>
      <c r="AP16" s="262"/>
    </row>
    <row r="17" spans="1:42" s="31" customFormat="1" ht="45" customHeight="1" x14ac:dyDescent="0.25">
      <c r="A17" s="262"/>
      <c r="B17" s="244" t="s">
        <v>1161</v>
      </c>
      <c r="C17" s="245">
        <v>3046528714</v>
      </c>
      <c r="D17" s="254" t="s">
        <v>1266</v>
      </c>
      <c r="E17" s="246">
        <v>31889</v>
      </c>
      <c r="F17" s="263"/>
      <c r="G17" s="273"/>
      <c r="H17" s="273"/>
      <c r="I17" s="288" t="s">
        <v>55</v>
      </c>
      <c r="J17" s="289">
        <v>44197</v>
      </c>
      <c r="K17" s="290" t="s">
        <v>216</v>
      </c>
      <c r="L17" s="21">
        <v>1082858574</v>
      </c>
      <c r="M17" s="21"/>
      <c r="N17" s="18">
        <v>8</v>
      </c>
      <c r="O17" s="35" t="s">
        <v>968</v>
      </c>
      <c r="P17" s="116">
        <v>1371000</v>
      </c>
      <c r="Q17" s="401">
        <v>1371000</v>
      </c>
      <c r="R17" s="21"/>
      <c r="S17" s="21"/>
      <c r="T17" s="40">
        <v>30</v>
      </c>
      <c r="U17" s="25">
        <v>44197</v>
      </c>
      <c r="V17" s="25">
        <v>44227</v>
      </c>
      <c r="W17" s="290"/>
      <c r="X17" s="290"/>
      <c r="Y17" s="296"/>
      <c r="Z17" s="291"/>
      <c r="AA17" s="30" t="s">
        <v>1267</v>
      </c>
      <c r="AB17" s="25">
        <v>44197</v>
      </c>
      <c r="AC17" s="401">
        <v>1371000</v>
      </c>
      <c r="AD17" s="266"/>
      <c r="AE17" s="93">
        <v>43362688</v>
      </c>
      <c r="AF17" s="20" t="s">
        <v>1115</v>
      </c>
      <c r="AG17" s="278" t="s">
        <v>1229</v>
      </c>
      <c r="AH17" s="262"/>
      <c r="AI17" s="262"/>
      <c r="AJ17" s="262"/>
      <c r="AK17" s="262"/>
      <c r="AL17" s="262"/>
      <c r="AM17" s="262"/>
      <c r="AN17" s="262"/>
      <c r="AO17" s="262"/>
      <c r="AP17" s="262"/>
    </row>
    <row r="18" spans="1:42" s="31" customFormat="1" ht="45" customHeight="1" x14ac:dyDescent="0.25">
      <c r="A18" s="262"/>
      <c r="B18" s="244" t="s">
        <v>1162</v>
      </c>
      <c r="C18" s="245">
        <v>3132396380</v>
      </c>
      <c r="D18" s="254" t="s">
        <v>1163</v>
      </c>
      <c r="E18" s="246">
        <v>33858</v>
      </c>
      <c r="F18" s="263" t="s">
        <v>1080</v>
      </c>
      <c r="G18" s="273"/>
      <c r="H18" s="273"/>
      <c r="I18" s="18" t="s">
        <v>56</v>
      </c>
      <c r="J18" s="289">
        <v>44197</v>
      </c>
      <c r="K18" s="290" t="s">
        <v>1164</v>
      </c>
      <c r="L18" s="32">
        <v>1020747730</v>
      </c>
      <c r="M18" s="27"/>
      <c r="N18" s="17">
        <v>3</v>
      </c>
      <c r="O18" s="263" t="s">
        <v>161</v>
      </c>
      <c r="P18" s="116">
        <v>1297900</v>
      </c>
      <c r="Q18" s="401">
        <v>1297900</v>
      </c>
      <c r="R18" s="21"/>
      <c r="S18" s="21"/>
      <c r="T18" s="40">
        <v>30</v>
      </c>
      <c r="U18" s="25">
        <v>44197</v>
      </c>
      <c r="V18" s="25">
        <v>44227</v>
      </c>
      <c r="W18" s="290"/>
      <c r="X18" s="290"/>
      <c r="Y18" s="296"/>
      <c r="Z18" s="291"/>
      <c r="AA18" s="273" t="s">
        <v>1068</v>
      </c>
      <c r="AB18" s="25">
        <v>44197</v>
      </c>
      <c r="AC18" s="401">
        <v>1297900</v>
      </c>
      <c r="AD18" s="266"/>
      <c r="AE18" s="104">
        <v>1070609141</v>
      </c>
      <c r="AF18" s="21" t="s">
        <v>1213</v>
      </c>
      <c r="AG18" s="278" t="s">
        <v>1230</v>
      </c>
      <c r="AH18" s="262"/>
      <c r="AI18" s="262"/>
      <c r="AJ18" s="262"/>
      <c r="AK18" s="262"/>
      <c r="AL18" s="262"/>
      <c r="AM18" s="262"/>
      <c r="AN18" s="262"/>
      <c r="AO18" s="262"/>
      <c r="AP18" s="262"/>
    </row>
    <row r="19" spans="1:42" s="31" customFormat="1" ht="45" customHeight="1" x14ac:dyDescent="0.25">
      <c r="A19" s="262"/>
      <c r="B19" s="83" t="s">
        <v>1165</v>
      </c>
      <c r="C19" s="80"/>
      <c r="D19" s="241" t="s">
        <v>1166</v>
      </c>
      <c r="E19" s="82">
        <v>36956</v>
      </c>
      <c r="F19" s="263" t="s">
        <v>1083</v>
      </c>
      <c r="G19" s="273"/>
      <c r="H19" s="273"/>
      <c r="I19" s="288" t="s">
        <v>57</v>
      </c>
      <c r="J19" s="289">
        <v>44197</v>
      </c>
      <c r="K19" s="328" t="s">
        <v>1167</v>
      </c>
      <c r="L19" s="80">
        <v>1007293625</v>
      </c>
      <c r="M19" s="80"/>
      <c r="N19" s="145">
        <v>6</v>
      </c>
      <c r="O19" s="263" t="s">
        <v>161</v>
      </c>
      <c r="P19" s="116">
        <v>1297900</v>
      </c>
      <c r="Q19" s="401">
        <v>1297900</v>
      </c>
      <c r="R19" s="21"/>
      <c r="S19" s="21"/>
      <c r="T19" s="40">
        <v>30</v>
      </c>
      <c r="U19" s="25">
        <v>44197</v>
      </c>
      <c r="V19" s="25">
        <v>44227</v>
      </c>
      <c r="W19" s="290"/>
      <c r="X19" s="290"/>
      <c r="Y19" s="296"/>
      <c r="Z19" s="291"/>
      <c r="AA19" s="273" t="s">
        <v>1068</v>
      </c>
      <c r="AB19" s="25">
        <v>44197</v>
      </c>
      <c r="AC19" s="401">
        <v>1297900</v>
      </c>
      <c r="AD19" s="266"/>
      <c r="AE19" s="104">
        <v>1070609141</v>
      </c>
      <c r="AF19" s="21" t="s">
        <v>1213</v>
      </c>
      <c r="AG19" s="278" t="s">
        <v>1232</v>
      </c>
      <c r="AH19" s="262"/>
      <c r="AI19" s="262"/>
      <c r="AJ19" s="262"/>
      <c r="AK19" s="262"/>
      <c r="AL19" s="262"/>
      <c r="AM19" s="262"/>
      <c r="AN19" s="262"/>
      <c r="AO19" s="262"/>
      <c r="AP19" s="262"/>
    </row>
    <row r="20" spans="1:42" s="31" customFormat="1" ht="45" customHeight="1" x14ac:dyDescent="0.25">
      <c r="A20" s="262"/>
      <c r="B20" s="83" t="s">
        <v>1110</v>
      </c>
      <c r="C20" s="80">
        <v>3157625870</v>
      </c>
      <c r="D20" s="241" t="s">
        <v>1111</v>
      </c>
      <c r="E20" s="82">
        <v>21669</v>
      </c>
      <c r="F20" s="263" t="s">
        <v>1080</v>
      </c>
      <c r="G20" s="273"/>
      <c r="H20" s="273"/>
      <c r="I20" s="18" t="s">
        <v>58</v>
      </c>
      <c r="J20" s="289">
        <v>44197</v>
      </c>
      <c r="K20" s="328" t="s">
        <v>208</v>
      </c>
      <c r="L20" s="21">
        <v>41752358</v>
      </c>
      <c r="M20" s="21"/>
      <c r="N20" s="18">
        <v>7</v>
      </c>
      <c r="O20" s="22" t="s">
        <v>160</v>
      </c>
      <c r="P20" s="401">
        <v>4050000</v>
      </c>
      <c r="Q20" s="401">
        <v>8100000</v>
      </c>
      <c r="R20" s="21"/>
      <c r="S20" s="21"/>
      <c r="T20" s="40">
        <v>60</v>
      </c>
      <c r="U20" s="25">
        <v>44197</v>
      </c>
      <c r="V20" s="25">
        <v>44255</v>
      </c>
      <c r="W20" s="290"/>
      <c r="X20" s="290"/>
      <c r="Y20" s="296"/>
      <c r="Z20" s="291"/>
      <c r="AA20" s="30" t="s">
        <v>1112</v>
      </c>
      <c r="AB20" s="25">
        <v>44197</v>
      </c>
      <c r="AC20" s="401">
        <v>4050000</v>
      </c>
      <c r="AD20" s="266"/>
      <c r="AE20" s="93">
        <v>39563503</v>
      </c>
      <c r="AF20" s="20" t="s">
        <v>1113</v>
      </c>
      <c r="AG20" s="278" t="s">
        <v>1231</v>
      </c>
      <c r="AH20" s="262"/>
      <c r="AI20" s="262"/>
      <c r="AJ20" s="262"/>
      <c r="AK20" s="262"/>
      <c r="AL20" s="262"/>
      <c r="AM20" s="262"/>
      <c r="AN20" s="262"/>
      <c r="AO20" s="262"/>
      <c r="AP20" s="262"/>
    </row>
    <row r="21" spans="1:42" s="31" customFormat="1" ht="45" customHeight="1" x14ac:dyDescent="0.25">
      <c r="A21" s="262"/>
      <c r="B21" s="83" t="s">
        <v>1170</v>
      </c>
      <c r="C21" s="80"/>
      <c r="D21" s="241" t="s">
        <v>1171</v>
      </c>
      <c r="E21" s="82">
        <v>0</v>
      </c>
      <c r="F21" s="263"/>
      <c r="G21" s="273"/>
      <c r="H21" s="273"/>
      <c r="I21" s="18" t="s">
        <v>59</v>
      </c>
      <c r="J21" s="289">
        <v>44197</v>
      </c>
      <c r="K21" s="328" t="s">
        <v>301</v>
      </c>
      <c r="L21" s="80"/>
      <c r="M21" s="80">
        <v>800243736</v>
      </c>
      <c r="N21" s="145">
        <v>7</v>
      </c>
      <c r="O21" s="263" t="s">
        <v>1172</v>
      </c>
      <c r="P21" s="417">
        <f>+Q21/4</f>
        <v>3392000</v>
      </c>
      <c r="Q21" s="417">
        <v>13568000</v>
      </c>
      <c r="R21" s="21"/>
      <c r="S21" s="21"/>
      <c r="T21" s="40">
        <v>120</v>
      </c>
      <c r="U21" s="25">
        <v>44197</v>
      </c>
      <c r="V21" s="25">
        <v>44316</v>
      </c>
      <c r="W21" s="290"/>
      <c r="X21" s="290"/>
      <c r="Y21" s="296"/>
      <c r="Z21" s="291"/>
      <c r="AA21" s="273" t="s">
        <v>1208</v>
      </c>
      <c r="AB21" s="25">
        <v>44197</v>
      </c>
      <c r="AC21" s="401"/>
      <c r="AD21" s="266"/>
      <c r="AE21" s="104">
        <v>13459159</v>
      </c>
      <c r="AF21" s="20" t="s">
        <v>37</v>
      </c>
      <c r="AG21" s="278" t="s">
        <v>1233</v>
      </c>
      <c r="AH21" s="262"/>
      <c r="AI21" s="262"/>
      <c r="AJ21" s="262"/>
      <c r="AK21" s="262"/>
      <c r="AL21" s="262"/>
      <c r="AM21" s="262"/>
      <c r="AN21" s="262"/>
      <c r="AO21" s="262"/>
      <c r="AP21" s="262"/>
    </row>
    <row r="22" spans="1:42" s="31" customFormat="1" ht="45" customHeight="1" x14ac:dyDescent="0.25">
      <c r="A22" s="262"/>
      <c r="B22" s="83" t="s">
        <v>1173</v>
      </c>
      <c r="C22" s="80"/>
      <c r="D22" s="241" t="s">
        <v>1174</v>
      </c>
      <c r="E22" s="82">
        <v>0</v>
      </c>
      <c r="F22" s="263"/>
      <c r="G22" s="273"/>
      <c r="H22" s="273"/>
      <c r="I22" s="288" t="s">
        <v>60</v>
      </c>
      <c r="J22" s="289">
        <v>44197</v>
      </c>
      <c r="K22" s="291" t="s">
        <v>257</v>
      </c>
      <c r="L22" s="80"/>
      <c r="M22" s="21">
        <v>800066001</v>
      </c>
      <c r="N22" s="145">
        <v>3</v>
      </c>
      <c r="O22" s="263" t="s">
        <v>1175</v>
      </c>
      <c r="P22" s="116">
        <v>1500000</v>
      </c>
      <c r="Q22" s="401">
        <v>1500000</v>
      </c>
      <c r="R22" s="21"/>
      <c r="S22" s="21"/>
      <c r="T22" s="304">
        <f>25+30</f>
        <v>55</v>
      </c>
      <c r="U22" s="25">
        <v>44202</v>
      </c>
      <c r="V22" s="25">
        <v>44255</v>
      </c>
      <c r="W22" s="290"/>
      <c r="X22" s="290"/>
      <c r="Y22" s="296"/>
      <c r="Z22" s="291"/>
      <c r="AA22" s="273" t="s">
        <v>1197</v>
      </c>
      <c r="AB22" s="25">
        <v>44197</v>
      </c>
      <c r="AC22" s="401"/>
      <c r="AD22" s="266"/>
      <c r="AE22" s="104">
        <v>13459159</v>
      </c>
      <c r="AF22" s="20" t="s">
        <v>319</v>
      </c>
      <c r="AG22" s="278" t="s">
        <v>1234</v>
      </c>
      <c r="AH22" s="262"/>
      <c r="AI22" s="262"/>
      <c r="AJ22" s="262"/>
      <c r="AK22" s="262"/>
      <c r="AL22" s="262"/>
      <c r="AM22" s="262"/>
      <c r="AN22" s="262"/>
      <c r="AO22" s="262"/>
      <c r="AP22" s="262"/>
    </row>
    <row r="23" spans="1:42" s="31" customFormat="1" ht="45" customHeight="1" x14ac:dyDescent="0.25">
      <c r="A23" s="262"/>
      <c r="B23" s="83" t="s">
        <v>1177</v>
      </c>
      <c r="C23" s="80"/>
      <c r="D23" s="241" t="s">
        <v>1178</v>
      </c>
      <c r="E23" s="82">
        <v>0</v>
      </c>
      <c r="F23" s="263"/>
      <c r="G23" s="273"/>
      <c r="H23" s="273"/>
      <c r="I23" s="18" t="s">
        <v>61</v>
      </c>
      <c r="J23" s="289">
        <v>44197</v>
      </c>
      <c r="K23" s="328" t="s">
        <v>302</v>
      </c>
      <c r="L23" s="80"/>
      <c r="M23" s="21">
        <v>900120195</v>
      </c>
      <c r="N23" s="145">
        <v>7</v>
      </c>
      <c r="O23" s="263" t="s">
        <v>1176</v>
      </c>
      <c r="P23" s="116">
        <v>4000000</v>
      </c>
      <c r="Q23" s="401">
        <v>4000000</v>
      </c>
      <c r="R23" s="21"/>
      <c r="S23" s="21"/>
      <c r="T23" s="304">
        <f>27+30</f>
        <v>57</v>
      </c>
      <c r="U23" s="25">
        <v>44200</v>
      </c>
      <c r="V23" s="25">
        <v>44255</v>
      </c>
      <c r="W23" s="290"/>
      <c r="X23" s="290"/>
      <c r="Y23" s="296"/>
      <c r="Z23" s="291"/>
      <c r="AA23" s="273" t="s">
        <v>1197</v>
      </c>
      <c r="AB23" s="25">
        <v>44197</v>
      </c>
      <c r="AC23" s="401"/>
      <c r="AD23" s="266"/>
      <c r="AE23" s="104">
        <v>45449496</v>
      </c>
      <c r="AF23" s="20" t="s">
        <v>319</v>
      </c>
      <c r="AG23" s="278" t="s">
        <v>1235</v>
      </c>
      <c r="AH23" s="262"/>
      <c r="AI23" s="262"/>
      <c r="AJ23" s="262"/>
      <c r="AK23" s="262"/>
      <c r="AL23" s="262"/>
      <c r="AM23" s="262"/>
      <c r="AN23" s="262"/>
      <c r="AO23" s="262"/>
      <c r="AP23" s="262"/>
    </row>
    <row r="24" spans="1:42" s="31" customFormat="1" ht="45" customHeight="1" x14ac:dyDescent="0.25">
      <c r="A24" s="262"/>
      <c r="B24" s="83" t="s">
        <v>1181</v>
      </c>
      <c r="C24" s="80"/>
      <c r="D24" s="203" t="s">
        <v>1182</v>
      </c>
      <c r="E24" s="82">
        <v>0</v>
      </c>
      <c r="F24" s="263"/>
      <c r="G24" s="273"/>
      <c r="H24" s="273"/>
      <c r="I24" s="288" t="s">
        <v>62</v>
      </c>
      <c r="J24" s="289">
        <v>44197</v>
      </c>
      <c r="K24" s="328" t="s">
        <v>1179</v>
      </c>
      <c r="L24" s="80"/>
      <c r="M24" s="21">
        <v>800219154</v>
      </c>
      <c r="N24" s="145">
        <v>1</v>
      </c>
      <c r="O24" s="263" t="s">
        <v>1180</v>
      </c>
      <c r="P24" s="116">
        <v>2000000</v>
      </c>
      <c r="Q24" s="401">
        <v>2000000</v>
      </c>
      <c r="R24" s="21"/>
      <c r="S24" s="21"/>
      <c r="T24" s="304">
        <v>60</v>
      </c>
      <c r="U24" s="25">
        <v>44197</v>
      </c>
      <c r="V24" s="25">
        <v>44255</v>
      </c>
      <c r="W24" s="290"/>
      <c r="X24" s="290"/>
      <c r="Y24" s="296"/>
      <c r="Z24" s="291"/>
      <c r="AA24" s="273" t="s">
        <v>1207</v>
      </c>
      <c r="AB24" s="25">
        <v>44197</v>
      </c>
      <c r="AC24" s="401"/>
      <c r="AD24" s="266"/>
      <c r="AE24" s="104">
        <v>8002444</v>
      </c>
      <c r="AF24" s="21" t="s">
        <v>1198</v>
      </c>
      <c r="AG24" s="278" t="s">
        <v>1236</v>
      </c>
      <c r="AH24" s="262"/>
      <c r="AI24" s="262"/>
      <c r="AJ24" s="262"/>
      <c r="AK24" s="262"/>
      <c r="AL24" s="262"/>
      <c r="AM24" s="262"/>
      <c r="AN24" s="262"/>
      <c r="AO24" s="262"/>
      <c r="AP24" s="262"/>
    </row>
    <row r="25" spans="1:42" s="31" customFormat="1" ht="45" customHeight="1" x14ac:dyDescent="0.25">
      <c r="A25" s="262"/>
      <c r="B25" s="83" t="s">
        <v>1185</v>
      </c>
      <c r="C25" s="80"/>
      <c r="D25" s="203" t="s">
        <v>1186</v>
      </c>
      <c r="E25" s="82">
        <v>0</v>
      </c>
      <c r="F25" s="263"/>
      <c r="G25" s="273"/>
      <c r="H25" s="273"/>
      <c r="I25" s="18" t="s">
        <v>374</v>
      </c>
      <c r="J25" s="289">
        <v>44197</v>
      </c>
      <c r="K25" s="328" t="s">
        <v>1183</v>
      </c>
      <c r="L25" s="80"/>
      <c r="M25" s="80">
        <v>901062680</v>
      </c>
      <c r="N25" s="145">
        <v>2</v>
      </c>
      <c r="O25" s="263" t="s">
        <v>1184</v>
      </c>
      <c r="P25" s="116">
        <v>9000000</v>
      </c>
      <c r="Q25" s="401">
        <v>9000000</v>
      </c>
      <c r="R25" s="21"/>
      <c r="S25" s="21"/>
      <c r="T25" s="304">
        <f>25+30</f>
        <v>55</v>
      </c>
      <c r="U25" s="25">
        <v>44202</v>
      </c>
      <c r="V25" s="25">
        <v>44255</v>
      </c>
      <c r="W25" s="290"/>
      <c r="X25" s="290"/>
      <c r="Y25" s="296"/>
      <c r="Z25" s="291"/>
      <c r="AA25" s="273" t="s">
        <v>1203</v>
      </c>
      <c r="AB25" s="25">
        <v>44197</v>
      </c>
      <c r="AC25" s="401">
        <v>4500000</v>
      </c>
      <c r="AD25" s="266"/>
      <c r="AE25" s="93">
        <v>39576604</v>
      </c>
      <c r="AF25" s="20" t="s">
        <v>1265</v>
      </c>
      <c r="AG25" s="278" t="s">
        <v>1237</v>
      </c>
      <c r="AH25" s="262"/>
      <c r="AI25" s="262"/>
      <c r="AJ25" s="262"/>
      <c r="AK25" s="262"/>
      <c r="AL25" s="262"/>
      <c r="AM25" s="262"/>
      <c r="AN25" s="262"/>
      <c r="AO25" s="262"/>
      <c r="AP25" s="262"/>
    </row>
    <row r="26" spans="1:42" s="31" customFormat="1" ht="45" customHeight="1" x14ac:dyDescent="0.25">
      <c r="A26" s="262"/>
      <c r="B26" s="83" t="s">
        <v>1187</v>
      </c>
      <c r="C26" s="80"/>
      <c r="D26" s="241" t="s">
        <v>1188</v>
      </c>
      <c r="E26" s="82">
        <v>0</v>
      </c>
      <c r="F26" s="263"/>
      <c r="G26" s="273"/>
      <c r="H26" s="273"/>
      <c r="I26" s="288" t="s">
        <v>375</v>
      </c>
      <c r="J26" s="289">
        <v>44197</v>
      </c>
      <c r="K26" s="328" t="s">
        <v>1201</v>
      </c>
      <c r="L26" s="80">
        <v>65768082</v>
      </c>
      <c r="M26" s="80"/>
      <c r="N26" s="145">
        <v>7</v>
      </c>
      <c r="O26" s="263" t="s">
        <v>1189</v>
      </c>
      <c r="P26" s="116">
        <v>2641500</v>
      </c>
      <c r="Q26" s="401">
        <v>2641500</v>
      </c>
      <c r="R26" s="21"/>
      <c r="S26" s="21"/>
      <c r="T26" s="304">
        <v>60</v>
      </c>
      <c r="U26" s="25">
        <v>44197</v>
      </c>
      <c r="V26" s="25">
        <v>44255</v>
      </c>
      <c r="W26" s="290"/>
      <c r="X26" s="290"/>
      <c r="Y26" s="296"/>
      <c r="Z26" s="291"/>
      <c r="AA26" s="273" t="s">
        <v>1200</v>
      </c>
      <c r="AB26" s="25">
        <v>44197</v>
      </c>
      <c r="AC26" s="401">
        <f>2641000/2</f>
        <v>1320500</v>
      </c>
      <c r="AD26" s="266"/>
      <c r="AE26" s="93">
        <v>39569414</v>
      </c>
      <c r="AF26" s="21" t="s">
        <v>310</v>
      </c>
      <c r="AG26" s="278" t="s">
        <v>1238</v>
      </c>
      <c r="AH26" s="262"/>
      <c r="AI26" s="262"/>
      <c r="AJ26" s="262"/>
      <c r="AK26" s="262"/>
      <c r="AL26" s="262"/>
      <c r="AM26" s="262"/>
      <c r="AN26" s="262"/>
      <c r="AO26" s="262"/>
      <c r="AP26" s="262"/>
    </row>
    <row r="27" spans="1:42" s="31" customFormat="1" ht="45" customHeight="1" x14ac:dyDescent="0.25">
      <c r="A27" s="262"/>
      <c r="B27" s="83" t="s">
        <v>897</v>
      </c>
      <c r="C27" s="80">
        <v>3204799071</v>
      </c>
      <c r="D27" s="241" t="s">
        <v>898</v>
      </c>
      <c r="E27" s="82">
        <v>34804</v>
      </c>
      <c r="F27" s="263" t="s">
        <v>1080</v>
      </c>
      <c r="G27" s="273"/>
      <c r="H27" s="273"/>
      <c r="I27" s="18" t="s">
        <v>376</v>
      </c>
      <c r="J27" s="289">
        <v>43834</v>
      </c>
      <c r="K27" s="290" t="s">
        <v>1084</v>
      </c>
      <c r="L27" s="80">
        <v>1019108402</v>
      </c>
      <c r="M27" s="80"/>
      <c r="N27" s="145">
        <v>3</v>
      </c>
      <c r="O27" s="409" t="s">
        <v>173</v>
      </c>
      <c r="P27" s="292">
        <v>3000000</v>
      </c>
      <c r="Q27" s="293">
        <v>6000000</v>
      </c>
      <c r="R27" s="290"/>
      <c r="S27" s="290"/>
      <c r="T27" s="304">
        <f t="shared" ref="T27:T32" si="0">27+30</f>
        <v>57</v>
      </c>
      <c r="U27" s="295">
        <v>44200</v>
      </c>
      <c r="V27" s="25">
        <v>44255</v>
      </c>
      <c r="W27" s="290"/>
      <c r="X27" s="290"/>
      <c r="Y27" s="296"/>
      <c r="Z27" s="291"/>
      <c r="AA27" s="273" t="s">
        <v>1085</v>
      </c>
      <c r="AB27" s="25">
        <v>44197</v>
      </c>
      <c r="AC27" s="401">
        <v>3000000</v>
      </c>
      <c r="AD27" s="266"/>
      <c r="AE27" s="93">
        <v>39568742</v>
      </c>
      <c r="AF27" s="20" t="s">
        <v>326</v>
      </c>
      <c r="AG27" s="278" t="s">
        <v>1239</v>
      </c>
      <c r="AH27" s="262"/>
      <c r="AI27" s="262"/>
      <c r="AJ27" s="262"/>
      <c r="AK27" s="262"/>
      <c r="AL27" s="262"/>
      <c r="AM27" s="262"/>
      <c r="AN27" s="262"/>
      <c r="AO27" s="262"/>
      <c r="AP27" s="262"/>
    </row>
    <row r="28" spans="1:42" s="31" customFormat="1" ht="45" customHeight="1" x14ac:dyDescent="0.25">
      <c r="A28" s="262"/>
      <c r="B28" s="263" t="s">
        <v>1086</v>
      </c>
      <c r="C28" s="261">
        <v>3157897914</v>
      </c>
      <c r="D28" s="264" t="s">
        <v>1088</v>
      </c>
      <c r="E28" s="265">
        <v>30021</v>
      </c>
      <c r="F28" s="405" t="s">
        <v>1087</v>
      </c>
      <c r="G28" s="273"/>
      <c r="H28" s="273"/>
      <c r="I28" s="288" t="s">
        <v>377</v>
      </c>
      <c r="J28" s="289">
        <v>43834</v>
      </c>
      <c r="K28" s="291" t="s">
        <v>237</v>
      </c>
      <c r="L28" s="290">
        <v>22733494</v>
      </c>
      <c r="M28" s="290"/>
      <c r="N28" s="288">
        <v>0</v>
      </c>
      <c r="O28" s="409" t="s">
        <v>174</v>
      </c>
      <c r="P28" s="292">
        <v>2800000</v>
      </c>
      <c r="Q28" s="293">
        <f>+P28*2</f>
        <v>5600000</v>
      </c>
      <c r="R28" s="290"/>
      <c r="S28" s="290"/>
      <c r="T28" s="304">
        <f t="shared" si="0"/>
        <v>57</v>
      </c>
      <c r="U28" s="295">
        <v>44200</v>
      </c>
      <c r="V28" s="25">
        <v>44255</v>
      </c>
      <c r="W28" s="290"/>
      <c r="X28" s="290"/>
      <c r="Y28" s="296"/>
      <c r="Z28" s="291"/>
      <c r="AA28" s="273" t="s">
        <v>1089</v>
      </c>
      <c r="AB28" s="25">
        <v>44197</v>
      </c>
      <c r="AC28" s="401">
        <v>2800000</v>
      </c>
      <c r="AD28" s="266"/>
      <c r="AE28" s="93">
        <v>39568742</v>
      </c>
      <c r="AF28" s="20" t="s">
        <v>326</v>
      </c>
      <c r="AG28" s="278" t="s">
        <v>1240</v>
      </c>
      <c r="AH28" s="262"/>
      <c r="AI28" s="262"/>
      <c r="AJ28" s="262"/>
      <c r="AK28" s="262"/>
      <c r="AL28" s="262"/>
      <c r="AM28" s="262"/>
      <c r="AN28" s="262"/>
      <c r="AO28" s="262"/>
      <c r="AP28" s="262"/>
    </row>
    <row r="29" spans="1:42" s="31" customFormat="1" ht="45" customHeight="1" x14ac:dyDescent="0.25">
      <c r="A29" s="262"/>
      <c r="B29" s="410" t="s">
        <v>1090</v>
      </c>
      <c r="C29" s="261">
        <v>8342645</v>
      </c>
      <c r="D29" s="203" t="s">
        <v>1091</v>
      </c>
      <c r="E29" s="265">
        <v>31018</v>
      </c>
      <c r="F29" s="263" t="s">
        <v>1083</v>
      </c>
      <c r="G29" s="273"/>
      <c r="H29" s="273"/>
      <c r="I29" s="18" t="s">
        <v>63</v>
      </c>
      <c r="J29" s="289">
        <v>43834</v>
      </c>
      <c r="K29" s="290" t="s">
        <v>1092</v>
      </c>
      <c r="L29" s="290">
        <v>20358936</v>
      </c>
      <c r="M29" s="290"/>
      <c r="N29" s="288">
        <v>9</v>
      </c>
      <c r="O29" s="291" t="s">
        <v>185</v>
      </c>
      <c r="P29" s="292">
        <f>+Q29/2</f>
        <v>1125000</v>
      </c>
      <c r="Q29" s="292">
        <v>2250000</v>
      </c>
      <c r="R29" s="290"/>
      <c r="S29" s="290"/>
      <c r="T29" s="304">
        <f t="shared" si="0"/>
        <v>57</v>
      </c>
      <c r="U29" s="295">
        <v>44200</v>
      </c>
      <c r="V29" s="25">
        <v>44255</v>
      </c>
      <c r="W29" s="290"/>
      <c r="X29" s="290"/>
      <c r="Y29" s="296"/>
      <c r="Z29" s="291"/>
      <c r="AA29" s="273" t="s">
        <v>1093</v>
      </c>
      <c r="AB29" s="25">
        <v>44197</v>
      </c>
      <c r="AC29" s="401">
        <v>1125000</v>
      </c>
      <c r="AD29" s="266"/>
      <c r="AE29" s="93">
        <v>45449496</v>
      </c>
      <c r="AF29" s="20" t="s">
        <v>319</v>
      </c>
      <c r="AG29" s="278" t="s">
        <v>1241</v>
      </c>
      <c r="AH29" s="262"/>
      <c r="AI29" s="262"/>
      <c r="AJ29" s="262"/>
      <c r="AK29" s="262"/>
      <c r="AL29" s="262"/>
      <c r="AM29" s="262"/>
      <c r="AN29" s="262"/>
      <c r="AO29" s="262"/>
      <c r="AP29" s="262"/>
    </row>
    <row r="30" spans="1:42" s="31" customFormat="1" ht="45" customHeight="1" x14ac:dyDescent="0.25">
      <c r="A30" s="262"/>
      <c r="B30" s="408" t="s">
        <v>1094</v>
      </c>
      <c r="C30" s="261">
        <v>3102637466</v>
      </c>
      <c r="D30" s="264" t="s">
        <v>1095</v>
      </c>
      <c r="E30" s="265">
        <v>32022</v>
      </c>
      <c r="F30" s="405" t="s">
        <v>1077</v>
      </c>
      <c r="G30" s="273"/>
      <c r="H30" s="273"/>
      <c r="I30" s="288" t="s">
        <v>64</v>
      </c>
      <c r="J30" s="289">
        <v>43834</v>
      </c>
      <c r="K30" s="290" t="s">
        <v>1096</v>
      </c>
      <c r="L30" s="290">
        <v>1019017602</v>
      </c>
      <c r="M30" s="290"/>
      <c r="N30" s="288">
        <v>9</v>
      </c>
      <c r="O30" s="291" t="s">
        <v>1097</v>
      </c>
      <c r="P30" s="330">
        <f>+Q30/2</f>
        <v>1371000</v>
      </c>
      <c r="Q30" s="293">
        <v>2742000</v>
      </c>
      <c r="R30" s="294"/>
      <c r="S30" s="294"/>
      <c r="T30" s="304">
        <f t="shared" si="0"/>
        <v>57</v>
      </c>
      <c r="U30" s="295">
        <v>44200</v>
      </c>
      <c r="V30" s="25">
        <v>44255</v>
      </c>
      <c r="W30" s="290"/>
      <c r="X30" s="290"/>
      <c r="Y30" s="296"/>
      <c r="Z30" s="291"/>
      <c r="AA30" s="273" t="s">
        <v>1098</v>
      </c>
      <c r="AB30" s="25">
        <v>44197</v>
      </c>
      <c r="AC30" s="401">
        <v>1371000</v>
      </c>
      <c r="AD30" s="266"/>
      <c r="AE30" s="93">
        <v>39568742</v>
      </c>
      <c r="AF30" s="20" t="s">
        <v>326</v>
      </c>
      <c r="AG30" s="278" t="s">
        <v>1242</v>
      </c>
      <c r="AH30" s="262"/>
      <c r="AI30" s="262"/>
      <c r="AJ30" s="262"/>
      <c r="AK30" s="262"/>
      <c r="AL30" s="262"/>
      <c r="AM30" s="262"/>
      <c r="AN30" s="262"/>
      <c r="AO30" s="262"/>
      <c r="AP30" s="262"/>
    </row>
    <row r="31" spans="1:42" s="31" customFormat="1" ht="45" customHeight="1" x14ac:dyDescent="0.25">
      <c r="A31" s="262"/>
      <c r="B31" s="263" t="s">
        <v>1099</v>
      </c>
      <c r="C31" s="261">
        <v>3204582290</v>
      </c>
      <c r="D31" s="264" t="s">
        <v>1168</v>
      </c>
      <c r="E31" s="265">
        <v>31643</v>
      </c>
      <c r="F31" s="405" t="s">
        <v>1080</v>
      </c>
      <c r="G31" s="273"/>
      <c r="H31" s="273"/>
      <c r="I31" s="18" t="s">
        <v>378</v>
      </c>
      <c r="J31" s="289">
        <v>43834</v>
      </c>
      <c r="K31" s="290" t="s">
        <v>472</v>
      </c>
      <c r="L31" s="290">
        <v>1069832050</v>
      </c>
      <c r="M31" s="290"/>
      <c r="N31" s="288">
        <v>0</v>
      </c>
      <c r="O31" s="291" t="s">
        <v>321</v>
      </c>
      <c r="P31" s="330">
        <v>2000000</v>
      </c>
      <c r="Q31" s="293">
        <v>4000000</v>
      </c>
      <c r="R31" s="290"/>
      <c r="S31" s="290"/>
      <c r="T31" s="304">
        <f t="shared" si="0"/>
        <v>57</v>
      </c>
      <c r="U31" s="295">
        <v>44200</v>
      </c>
      <c r="V31" s="25">
        <v>44255</v>
      </c>
      <c r="W31" s="290"/>
      <c r="X31" s="290"/>
      <c r="Y31" s="296"/>
      <c r="Z31" s="291"/>
      <c r="AA31" s="273" t="s">
        <v>1100</v>
      </c>
      <c r="AB31" s="25">
        <v>44197</v>
      </c>
      <c r="AC31" s="401">
        <v>2000000</v>
      </c>
      <c r="AD31" s="266"/>
      <c r="AE31" s="290">
        <v>11310501</v>
      </c>
      <c r="AF31" s="275" t="s">
        <v>316</v>
      </c>
      <c r="AG31" s="278" t="s">
        <v>1243</v>
      </c>
      <c r="AH31" s="262"/>
      <c r="AI31" s="262"/>
      <c r="AJ31" s="262"/>
      <c r="AK31" s="262"/>
      <c r="AL31" s="262"/>
      <c r="AM31" s="262"/>
      <c r="AN31" s="262"/>
      <c r="AO31" s="262"/>
      <c r="AP31" s="262"/>
    </row>
    <row r="32" spans="1:42" s="31" customFormat="1" ht="45" customHeight="1" x14ac:dyDescent="0.25">
      <c r="A32" s="262"/>
      <c r="B32" s="263" t="s">
        <v>994</v>
      </c>
      <c r="C32" s="261">
        <v>3112249693</v>
      </c>
      <c r="D32" s="264" t="s">
        <v>995</v>
      </c>
      <c r="E32" s="265">
        <v>23990</v>
      </c>
      <c r="F32" s="263" t="s">
        <v>1101</v>
      </c>
      <c r="G32" s="273"/>
      <c r="H32" s="273"/>
      <c r="I32" s="288" t="s">
        <v>65</v>
      </c>
      <c r="J32" s="289">
        <v>43834</v>
      </c>
      <c r="K32" s="328" t="s">
        <v>248</v>
      </c>
      <c r="L32" s="261">
        <v>39559231</v>
      </c>
      <c r="M32" s="261"/>
      <c r="N32" s="273">
        <v>7</v>
      </c>
      <c r="O32" s="263" t="s">
        <v>993</v>
      </c>
      <c r="P32" s="268">
        <v>1300000</v>
      </c>
      <c r="Q32" s="293">
        <v>2600000</v>
      </c>
      <c r="R32" s="290"/>
      <c r="S32" s="290"/>
      <c r="T32" s="304">
        <f t="shared" si="0"/>
        <v>57</v>
      </c>
      <c r="U32" s="295">
        <v>44200</v>
      </c>
      <c r="V32" s="25">
        <v>44255</v>
      </c>
      <c r="W32" s="290"/>
      <c r="X32" s="290"/>
      <c r="Y32" s="296"/>
      <c r="Z32" s="291"/>
      <c r="AA32" s="273" t="s">
        <v>1102</v>
      </c>
      <c r="AB32" s="25">
        <v>44197</v>
      </c>
      <c r="AC32" s="401">
        <v>1300000</v>
      </c>
      <c r="AD32" s="266"/>
      <c r="AE32" s="290">
        <v>39574710</v>
      </c>
      <c r="AF32" s="275" t="s">
        <v>1202</v>
      </c>
      <c r="AG32" s="278" t="s">
        <v>1244</v>
      </c>
      <c r="AH32" s="262"/>
      <c r="AI32" s="262"/>
      <c r="AJ32" s="262"/>
      <c r="AK32" s="262"/>
      <c r="AL32" s="262"/>
      <c r="AM32" s="262"/>
      <c r="AN32" s="262"/>
      <c r="AO32" s="262"/>
      <c r="AP32" s="262"/>
    </row>
    <row r="33" spans="1:42" s="31" customFormat="1" ht="45" customHeight="1" x14ac:dyDescent="0.25">
      <c r="A33" s="262"/>
      <c r="B33" s="83" t="s">
        <v>1108</v>
      </c>
      <c r="C33" s="80">
        <v>3046708467</v>
      </c>
      <c r="D33" s="241" t="s">
        <v>1109</v>
      </c>
      <c r="E33" s="82">
        <v>31847</v>
      </c>
      <c r="F33" s="263" t="s">
        <v>1083</v>
      </c>
      <c r="G33" s="273"/>
      <c r="H33" s="273"/>
      <c r="I33" s="18" t="s">
        <v>66</v>
      </c>
      <c r="J33" s="289">
        <v>43834</v>
      </c>
      <c r="K33" s="328" t="s">
        <v>226</v>
      </c>
      <c r="L33" s="27">
        <v>1071986177</v>
      </c>
      <c r="M33" s="27"/>
      <c r="N33" s="17">
        <v>5</v>
      </c>
      <c r="O33" s="35" t="s">
        <v>599</v>
      </c>
      <c r="P33" s="401">
        <f>+Q33/2</f>
        <v>3250000</v>
      </c>
      <c r="Q33" s="401">
        <v>6500000</v>
      </c>
      <c r="R33" s="21"/>
      <c r="S33" s="21"/>
      <c r="T33" s="304">
        <v>26</v>
      </c>
      <c r="U33" s="295">
        <v>44200</v>
      </c>
      <c r="V33" s="132">
        <v>44225</v>
      </c>
      <c r="W33" s="421"/>
      <c r="X33" s="430">
        <f>2816666/6500000*100</f>
        <v>43.333323076923072</v>
      </c>
      <c r="Y33" s="422">
        <v>44225</v>
      </c>
      <c r="Z33" s="423">
        <v>2816666</v>
      </c>
      <c r="AA33" s="30" t="s">
        <v>1132</v>
      </c>
      <c r="AB33" s="25">
        <v>44197</v>
      </c>
      <c r="AC33" s="401">
        <f>6500000/2</f>
        <v>3250000</v>
      </c>
      <c r="AD33" s="266"/>
      <c r="AE33" s="93">
        <v>45449496</v>
      </c>
      <c r="AF33" s="20" t="s">
        <v>319</v>
      </c>
      <c r="AG33" s="278" t="s">
        <v>1245</v>
      </c>
      <c r="AH33" s="262"/>
      <c r="AI33" s="262"/>
      <c r="AJ33" s="262"/>
      <c r="AK33" s="262"/>
      <c r="AL33" s="262"/>
      <c r="AM33" s="262"/>
      <c r="AN33" s="262"/>
      <c r="AO33" s="262"/>
      <c r="AP33" s="262"/>
    </row>
    <row r="34" spans="1:42" s="115" customFormat="1" ht="90" x14ac:dyDescent="0.25">
      <c r="A34" s="340"/>
      <c r="B34" s="274" t="s">
        <v>1133</v>
      </c>
      <c r="C34" s="328">
        <v>3115292700</v>
      </c>
      <c r="D34" s="392" t="s">
        <v>1134</v>
      </c>
      <c r="E34" s="341">
        <v>33476</v>
      </c>
      <c r="F34" s="274" t="s">
        <v>1080</v>
      </c>
      <c r="G34" s="266"/>
      <c r="H34" s="266"/>
      <c r="I34" s="288" t="s">
        <v>67</v>
      </c>
      <c r="J34" s="289">
        <v>43834</v>
      </c>
      <c r="K34" s="290" t="s">
        <v>252</v>
      </c>
      <c r="L34" s="290">
        <v>1070604747</v>
      </c>
      <c r="M34" s="290"/>
      <c r="N34" s="288">
        <v>1</v>
      </c>
      <c r="O34" s="291" t="s">
        <v>1135</v>
      </c>
      <c r="P34" s="330">
        <v>1125000</v>
      </c>
      <c r="Q34" s="424">
        <f>+P34*6</f>
        <v>6750000</v>
      </c>
      <c r="R34" s="290"/>
      <c r="S34" s="290"/>
      <c r="T34" s="227">
        <f>150+27</f>
        <v>177</v>
      </c>
      <c r="U34" s="295">
        <v>44200</v>
      </c>
      <c r="V34" s="295">
        <v>44377</v>
      </c>
      <c r="W34" s="290"/>
      <c r="X34" s="290"/>
      <c r="Y34" s="296"/>
      <c r="Z34" s="291"/>
      <c r="AA34" s="266" t="s">
        <v>1136</v>
      </c>
      <c r="AB34" s="25">
        <v>44197</v>
      </c>
      <c r="AC34" s="401">
        <v>1125000</v>
      </c>
      <c r="AD34" s="266"/>
      <c r="AE34" s="104">
        <v>45449496</v>
      </c>
      <c r="AF34" s="275" t="s">
        <v>319</v>
      </c>
      <c r="AG34" s="343" t="s">
        <v>1246</v>
      </c>
      <c r="AH34" s="340"/>
      <c r="AI34" s="340"/>
      <c r="AJ34" s="340"/>
      <c r="AK34" s="340"/>
      <c r="AL34" s="340"/>
      <c r="AM34" s="340"/>
      <c r="AN34" s="340"/>
      <c r="AO34" s="340"/>
      <c r="AP34" s="340"/>
    </row>
    <row r="35" spans="1:42" s="115" customFormat="1" ht="105" x14ac:dyDescent="0.25">
      <c r="A35" s="340"/>
      <c r="B35" s="274" t="s">
        <v>1137</v>
      </c>
      <c r="C35" s="328">
        <v>8342249</v>
      </c>
      <c r="D35" s="392" t="s">
        <v>1138</v>
      </c>
      <c r="E35" s="341">
        <v>26449</v>
      </c>
      <c r="F35" s="274" t="s">
        <v>1139</v>
      </c>
      <c r="G35" s="266"/>
      <c r="H35" s="266"/>
      <c r="I35" s="18" t="s">
        <v>68</v>
      </c>
      <c r="J35" s="289">
        <v>43834</v>
      </c>
      <c r="K35" s="290" t="s">
        <v>238</v>
      </c>
      <c r="L35" s="21">
        <v>11319745</v>
      </c>
      <c r="M35" s="21"/>
      <c r="N35" s="18">
        <v>1</v>
      </c>
      <c r="O35" s="22" t="s">
        <v>1140</v>
      </c>
      <c r="P35" s="330">
        <v>3000000</v>
      </c>
      <c r="Q35" s="424">
        <f t="shared" ref="Q35:Q41" si="1">+P35*2</f>
        <v>6000000</v>
      </c>
      <c r="R35" s="290"/>
      <c r="S35" s="290"/>
      <c r="T35" s="304">
        <f>27+30</f>
        <v>57</v>
      </c>
      <c r="U35" s="295">
        <v>44200</v>
      </c>
      <c r="V35" s="25">
        <v>44255</v>
      </c>
      <c r="W35" s="290"/>
      <c r="X35" s="290"/>
      <c r="Y35" s="296"/>
      <c r="Z35" s="291"/>
      <c r="AA35" s="266" t="s">
        <v>1145</v>
      </c>
      <c r="AB35" s="25">
        <v>44197</v>
      </c>
      <c r="AC35" s="401">
        <v>3000000</v>
      </c>
      <c r="AD35" s="266"/>
      <c r="AE35" s="290">
        <v>21018195</v>
      </c>
      <c r="AF35" s="418" t="s">
        <v>312</v>
      </c>
      <c r="AG35" s="343" t="s">
        <v>1247</v>
      </c>
      <c r="AH35" s="340"/>
      <c r="AI35" s="340"/>
      <c r="AJ35" s="340"/>
      <c r="AK35" s="340"/>
      <c r="AL35" s="340"/>
      <c r="AM35" s="340"/>
      <c r="AN35" s="340"/>
      <c r="AO35" s="340"/>
      <c r="AP35" s="340"/>
    </row>
    <row r="36" spans="1:42" s="115" customFormat="1" ht="66.75" customHeight="1" x14ac:dyDescent="0.25">
      <c r="A36" s="340"/>
      <c r="B36" s="274" t="s">
        <v>1148</v>
      </c>
      <c r="C36" s="328">
        <v>3102952232</v>
      </c>
      <c r="D36" s="392" t="s">
        <v>1149</v>
      </c>
      <c r="E36" s="341">
        <v>28431</v>
      </c>
      <c r="F36" s="274" t="s">
        <v>1083</v>
      </c>
      <c r="G36" s="266"/>
      <c r="H36" s="266"/>
      <c r="I36" s="288" t="s">
        <v>69</v>
      </c>
      <c r="J36" s="289">
        <v>43834</v>
      </c>
      <c r="K36" s="290" t="s">
        <v>529</v>
      </c>
      <c r="L36" s="21">
        <v>11222990</v>
      </c>
      <c r="M36" s="21"/>
      <c r="N36" s="18">
        <v>1</v>
      </c>
      <c r="O36" s="22" t="s">
        <v>1150</v>
      </c>
      <c r="P36" s="330">
        <v>2000000</v>
      </c>
      <c r="Q36" s="424">
        <f t="shared" si="1"/>
        <v>4000000</v>
      </c>
      <c r="R36" s="290"/>
      <c r="S36" s="290"/>
      <c r="T36" s="304">
        <f>27+30</f>
        <v>57</v>
      </c>
      <c r="U36" s="295">
        <v>44200</v>
      </c>
      <c r="V36" s="25">
        <v>44255</v>
      </c>
      <c r="W36" s="290"/>
      <c r="X36" s="290"/>
      <c r="Y36" s="296"/>
      <c r="Z36" s="291"/>
      <c r="AA36" s="266" t="s">
        <v>1119</v>
      </c>
      <c r="AB36" s="25">
        <v>44197</v>
      </c>
      <c r="AC36" s="401">
        <v>2000000</v>
      </c>
      <c r="AD36" s="266"/>
      <c r="AE36" s="290">
        <v>21018195</v>
      </c>
      <c r="AF36" s="418" t="s">
        <v>312</v>
      </c>
      <c r="AG36" s="343" t="s">
        <v>1248</v>
      </c>
      <c r="AH36" s="340"/>
      <c r="AI36" s="340"/>
      <c r="AJ36" s="340"/>
      <c r="AK36" s="340"/>
      <c r="AL36" s="340"/>
      <c r="AM36" s="340"/>
      <c r="AN36" s="340"/>
      <c r="AO36" s="340"/>
      <c r="AP36" s="340"/>
    </row>
    <row r="37" spans="1:42" s="115" customFormat="1" ht="60" x14ac:dyDescent="0.25">
      <c r="A37" s="340"/>
      <c r="B37" s="274" t="s">
        <v>1141</v>
      </c>
      <c r="C37" s="328">
        <v>8342288</v>
      </c>
      <c r="D37" s="392" t="s">
        <v>995</v>
      </c>
      <c r="E37" s="341">
        <v>27527</v>
      </c>
      <c r="F37" s="274" t="s">
        <v>1083</v>
      </c>
      <c r="G37" s="266"/>
      <c r="H37" s="266"/>
      <c r="I37" s="18" t="s">
        <v>70</v>
      </c>
      <c r="J37" s="289">
        <v>43834</v>
      </c>
      <c r="K37" s="290" t="s">
        <v>254</v>
      </c>
      <c r="L37" s="93">
        <v>52228188</v>
      </c>
      <c r="M37" s="93"/>
      <c r="N37" s="86">
        <v>5</v>
      </c>
      <c r="O37" s="291" t="s">
        <v>1142</v>
      </c>
      <c r="P37" s="330">
        <v>1371000</v>
      </c>
      <c r="Q37" s="424">
        <f t="shared" si="1"/>
        <v>2742000</v>
      </c>
      <c r="R37" s="290"/>
      <c r="S37" s="290"/>
      <c r="T37" s="304">
        <f>27+30</f>
        <v>57</v>
      </c>
      <c r="U37" s="295">
        <v>44200</v>
      </c>
      <c r="V37" s="25">
        <v>44255</v>
      </c>
      <c r="W37" s="290"/>
      <c r="X37" s="290"/>
      <c r="Y37" s="296"/>
      <c r="Z37" s="291"/>
      <c r="AA37" s="266" t="s">
        <v>1146</v>
      </c>
      <c r="AB37" s="25">
        <v>44197</v>
      </c>
      <c r="AC37" s="401">
        <v>1371000</v>
      </c>
      <c r="AD37" s="266"/>
      <c r="AE37" s="290">
        <v>11310501</v>
      </c>
      <c r="AF37" s="275" t="s">
        <v>316</v>
      </c>
      <c r="AG37" s="343" t="s">
        <v>1249</v>
      </c>
      <c r="AH37" s="340"/>
      <c r="AI37" s="340"/>
      <c r="AJ37" s="340"/>
      <c r="AK37" s="340"/>
      <c r="AL37" s="340"/>
      <c r="AM37" s="340"/>
      <c r="AN37" s="340"/>
      <c r="AO37" s="340"/>
      <c r="AP37" s="340"/>
    </row>
    <row r="38" spans="1:42" s="115" customFormat="1" ht="57.75" customHeight="1" x14ac:dyDescent="0.25">
      <c r="A38" s="340"/>
      <c r="B38" s="274" t="s">
        <v>1143</v>
      </c>
      <c r="C38" s="328">
        <v>8345000</v>
      </c>
      <c r="D38" s="392" t="s">
        <v>1144</v>
      </c>
      <c r="E38" s="341">
        <v>27715</v>
      </c>
      <c r="F38" s="274" t="s">
        <v>1083</v>
      </c>
      <c r="G38" s="266"/>
      <c r="H38" s="266"/>
      <c r="I38" s="288" t="s">
        <v>71</v>
      </c>
      <c r="J38" s="289">
        <v>43834</v>
      </c>
      <c r="K38" s="290" t="s">
        <v>255</v>
      </c>
      <c r="L38" s="93">
        <v>39571689</v>
      </c>
      <c r="M38" s="93"/>
      <c r="N38" s="86">
        <v>5</v>
      </c>
      <c r="O38" s="100" t="s">
        <v>609</v>
      </c>
      <c r="P38" s="330">
        <v>5500000</v>
      </c>
      <c r="Q38" s="424">
        <f t="shared" si="1"/>
        <v>11000000</v>
      </c>
      <c r="R38" s="290"/>
      <c r="S38" s="290"/>
      <c r="T38" s="304">
        <f>27+30</f>
        <v>57</v>
      </c>
      <c r="U38" s="295">
        <v>44200</v>
      </c>
      <c r="V38" s="25">
        <v>44255</v>
      </c>
      <c r="W38" s="290"/>
      <c r="X38" s="290"/>
      <c r="Y38" s="296"/>
      <c r="Z38" s="291"/>
      <c r="AA38" s="266" t="s">
        <v>1147</v>
      </c>
      <c r="AB38" s="25">
        <v>44197</v>
      </c>
      <c r="AC38" s="401">
        <v>5500000</v>
      </c>
      <c r="AD38" s="266"/>
      <c r="AE38" s="290">
        <v>11310501</v>
      </c>
      <c r="AF38" s="275" t="s">
        <v>316</v>
      </c>
      <c r="AG38" s="343" t="s">
        <v>1250</v>
      </c>
      <c r="AH38" s="340"/>
      <c r="AI38" s="340"/>
      <c r="AJ38" s="340"/>
      <c r="AK38" s="340"/>
      <c r="AL38" s="340"/>
      <c r="AM38" s="340"/>
      <c r="AN38" s="340"/>
      <c r="AO38" s="340"/>
      <c r="AP38" s="340"/>
    </row>
    <row r="39" spans="1:42" s="115" customFormat="1" ht="45" customHeight="1" x14ac:dyDescent="0.25">
      <c r="A39" s="340"/>
      <c r="B39" s="274" t="s">
        <v>1151</v>
      </c>
      <c r="C39" s="328">
        <v>3042443150</v>
      </c>
      <c r="D39" s="402" t="s">
        <v>992</v>
      </c>
      <c r="E39" s="403">
        <v>31358</v>
      </c>
      <c r="F39" s="274" t="s">
        <v>1080</v>
      </c>
      <c r="G39" s="266"/>
      <c r="H39" s="266"/>
      <c r="I39" s="18" t="s">
        <v>72</v>
      </c>
      <c r="J39" s="289">
        <v>43834</v>
      </c>
      <c r="K39" s="328" t="s">
        <v>229</v>
      </c>
      <c r="L39" s="69">
        <v>39584939</v>
      </c>
      <c r="M39" s="69"/>
      <c r="N39" s="30">
        <v>8</v>
      </c>
      <c r="O39" s="34" t="s">
        <v>597</v>
      </c>
      <c r="P39" s="428">
        <v>1089700</v>
      </c>
      <c r="Q39" s="425">
        <f t="shared" si="1"/>
        <v>2179400</v>
      </c>
      <c r="R39" s="421"/>
      <c r="S39" s="421"/>
      <c r="T39" s="431">
        <v>11</v>
      </c>
      <c r="U39" s="132">
        <v>44200</v>
      </c>
      <c r="V39" s="132">
        <v>44210</v>
      </c>
      <c r="W39" s="421"/>
      <c r="X39" s="430">
        <f>399557/2179400*100</f>
        <v>18.333348628062769</v>
      </c>
      <c r="Y39" s="422">
        <v>44210</v>
      </c>
      <c r="Z39" s="423">
        <v>399557</v>
      </c>
      <c r="AA39" s="266" t="s">
        <v>1154</v>
      </c>
      <c r="AB39" s="25">
        <v>44197</v>
      </c>
      <c r="AC39" s="401">
        <v>1089700</v>
      </c>
      <c r="AD39" s="266"/>
      <c r="AE39" s="290">
        <v>21018195</v>
      </c>
      <c r="AF39" s="275" t="s">
        <v>312</v>
      </c>
      <c r="AG39" s="343" t="s">
        <v>1251</v>
      </c>
      <c r="AH39" s="340"/>
      <c r="AI39" s="340"/>
      <c r="AJ39" s="340"/>
      <c r="AK39" s="340"/>
      <c r="AL39" s="340"/>
      <c r="AM39" s="340"/>
      <c r="AN39" s="340"/>
      <c r="AO39" s="340"/>
      <c r="AP39" s="340"/>
    </row>
    <row r="40" spans="1:42" s="212" customFormat="1" ht="45" customHeight="1" x14ac:dyDescent="0.25">
      <c r="A40" s="340"/>
      <c r="B40" s="274" t="s">
        <v>1152</v>
      </c>
      <c r="C40" s="328">
        <v>3007919609</v>
      </c>
      <c r="D40" s="392" t="s">
        <v>1153</v>
      </c>
      <c r="E40" s="341">
        <v>30520</v>
      </c>
      <c r="F40" s="274" t="s">
        <v>1080</v>
      </c>
      <c r="G40" s="266"/>
      <c r="H40" s="266"/>
      <c r="I40" s="18" t="s">
        <v>73</v>
      </c>
      <c r="J40" s="289">
        <v>43834</v>
      </c>
      <c r="K40" s="274" t="s">
        <v>233</v>
      </c>
      <c r="L40" s="290">
        <v>53079800</v>
      </c>
      <c r="M40" s="290"/>
      <c r="N40" s="288">
        <v>9</v>
      </c>
      <c r="O40" s="34" t="s">
        <v>597</v>
      </c>
      <c r="P40" s="426">
        <v>1089700</v>
      </c>
      <c r="Q40" s="424">
        <f t="shared" si="1"/>
        <v>2179400</v>
      </c>
      <c r="R40" s="290"/>
      <c r="S40" s="290"/>
      <c r="T40" s="304">
        <f>27+30</f>
        <v>57</v>
      </c>
      <c r="U40" s="295">
        <v>44200</v>
      </c>
      <c r="V40" s="25">
        <v>44255</v>
      </c>
      <c r="W40" s="290"/>
      <c r="X40" s="290"/>
      <c r="Y40" s="296"/>
      <c r="Z40" s="291"/>
      <c r="AA40" s="266" t="s">
        <v>1154</v>
      </c>
      <c r="AB40" s="25">
        <v>44197</v>
      </c>
      <c r="AC40" s="401">
        <v>1089700</v>
      </c>
      <c r="AD40" s="266"/>
      <c r="AE40" s="290">
        <v>21018195</v>
      </c>
      <c r="AF40" s="275" t="s">
        <v>312</v>
      </c>
      <c r="AG40" s="343" t="s">
        <v>1252</v>
      </c>
      <c r="AH40" s="340"/>
      <c r="AI40" s="340"/>
      <c r="AJ40" s="340"/>
      <c r="AK40" s="340"/>
      <c r="AL40" s="340"/>
      <c r="AM40" s="340"/>
      <c r="AN40" s="340"/>
      <c r="AO40" s="340"/>
      <c r="AP40" s="340"/>
    </row>
    <row r="41" spans="1:42" s="212" customFormat="1" ht="45" customHeight="1" x14ac:dyDescent="0.25">
      <c r="A41" s="340"/>
      <c r="B41" s="83" t="s">
        <v>899</v>
      </c>
      <c r="C41" s="80">
        <v>3203611899</v>
      </c>
      <c r="D41" s="241" t="s">
        <v>900</v>
      </c>
      <c r="E41" s="82">
        <v>29441</v>
      </c>
      <c r="F41" s="274" t="s">
        <v>1101</v>
      </c>
      <c r="G41" s="266"/>
      <c r="H41" s="266"/>
      <c r="I41" s="288" t="s">
        <v>74</v>
      </c>
      <c r="J41" s="289">
        <v>43834</v>
      </c>
      <c r="K41" s="328" t="s">
        <v>232</v>
      </c>
      <c r="L41" s="80">
        <v>52449460</v>
      </c>
      <c r="M41" s="80"/>
      <c r="N41" s="145">
        <v>2</v>
      </c>
      <c r="O41" s="83" t="s">
        <v>597</v>
      </c>
      <c r="P41" s="426">
        <v>1089700</v>
      </c>
      <c r="Q41" s="424">
        <f t="shared" si="1"/>
        <v>2179400</v>
      </c>
      <c r="R41" s="290"/>
      <c r="S41" s="290"/>
      <c r="T41" s="304">
        <f>27+30</f>
        <v>57</v>
      </c>
      <c r="U41" s="295">
        <v>44200</v>
      </c>
      <c r="V41" s="25">
        <v>44255</v>
      </c>
      <c r="W41" s="290"/>
      <c r="X41" s="290"/>
      <c r="Y41" s="296"/>
      <c r="Z41" s="291"/>
      <c r="AA41" s="266" t="s">
        <v>1154</v>
      </c>
      <c r="AB41" s="25">
        <v>44197</v>
      </c>
      <c r="AC41" s="401">
        <v>1089700</v>
      </c>
      <c r="AD41" s="266"/>
      <c r="AE41" s="290">
        <v>21018195</v>
      </c>
      <c r="AF41" s="275" t="s">
        <v>312</v>
      </c>
      <c r="AG41" s="343" t="s">
        <v>1253</v>
      </c>
      <c r="AH41" s="340"/>
      <c r="AI41" s="340"/>
      <c r="AJ41" s="340"/>
      <c r="AK41" s="340"/>
      <c r="AL41" s="340"/>
      <c r="AM41" s="340"/>
      <c r="AN41" s="340"/>
      <c r="AO41" s="340"/>
      <c r="AP41" s="340"/>
    </row>
    <row r="42" spans="1:42" s="212" customFormat="1" ht="45" customHeight="1" x14ac:dyDescent="0.25">
      <c r="A42" s="340"/>
      <c r="B42" s="274" t="s">
        <v>1155</v>
      </c>
      <c r="C42" s="328">
        <v>3015572856</v>
      </c>
      <c r="D42" s="392" t="s">
        <v>1156</v>
      </c>
      <c r="E42" s="341">
        <v>36189</v>
      </c>
      <c r="F42" s="274" t="s">
        <v>1157</v>
      </c>
      <c r="G42" s="266"/>
      <c r="H42" s="266"/>
      <c r="I42" s="18" t="s">
        <v>75</v>
      </c>
      <c r="J42" s="289">
        <v>43834</v>
      </c>
      <c r="K42" s="328" t="s">
        <v>230</v>
      </c>
      <c r="L42" s="80">
        <v>1071988451</v>
      </c>
      <c r="M42" s="290"/>
      <c r="N42" s="145">
        <v>8</v>
      </c>
      <c r="O42" s="83" t="s">
        <v>597</v>
      </c>
      <c r="P42" s="426">
        <v>1089700</v>
      </c>
      <c r="Q42" s="424">
        <f>+P42</f>
        <v>1089700</v>
      </c>
      <c r="R42" s="290"/>
      <c r="S42" s="290"/>
      <c r="T42" s="304">
        <v>27</v>
      </c>
      <c r="U42" s="295">
        <v>44200</v>
      </c>
      <c r="V42" s="295">
        <v>44227</v>
      </c>
      <c r="W42" s="290"/>
      <c r="X42" s="290"/>
      <c r="Y42" s="296"/>
      <c r="Z42" s="291"/>
      <c r="AA42" s="266" t="s">
        <v>1154</v>
      </c>
      <c r="AB42" s="25">
        <v>44197</v>
      </c>
      <c r="AC42" s="401">
        <v>1089700</v>
      </c>
      <c r="AD42" s="266"/>
      <c r="AE42" s="290">
        <v>21018195</v>
      </c>
      <c r="AF42" s="275" t="s">
        <v>312</v>
      </c>
      <c r="AG42" s="343" t="s">
        <v>1254</v>
      </c>
      <c r="AH42" s="340"/>
      <c r="AI42" s="340"/>
      <c r="AJ42" s="340"/>
      <c r="AK42" s="340"/>
      <c r="AL42" s="340"/>
      <c r="AM42" s="340"/>
      <c r="AN42" s="340"/>
      <c r="AO42" s="340"/>
      <c r="AP42" s="340"/>
    </row>
    <row r="43" spans="1:42" s="212" customFormat="1" ht="45" customHeight="1" x14ac:dyDescent="0.25">
      <c r="A43" s="340"/>
      <c r="B43" s="263" t="s">
        <v>1005</v>
      </c>
      <c r="C43" s="261">
        <v>3502527330</v>
      </c>
      <c r="D43" s="264" t="s">
        <v>1006</v>
      </c>
      <c r="E43" s="265">
        <v>34477</v>
      </c>
      <c r="F43" s="332" t="s">
        <v>1169</v>
      </c>
      <c r="G43" s="261"/>
      <c r="H43" s="273"/>
      <c r="I43" s="288" t="s">
        <v>76</v>
      </c>
      <c r="J43" s="289">
        <v>43834</v>
      </c>
      <c r="K43" s="328" t="s">
        <v>1007</v>
      </c>
      <c r="L43" s="261">
        <v>1020793194</v>
      </c>
      <c r="M43" s="261"/>
      <c r="N43" s="273">
        <v>6</v>
      </c>
      <c r="O43" s="263" t="s">
        <v>1008</v>
      </c>
      <c r="P43" s="426">
        <v>2000000</v>
      </c>
      <c r="Q43" s="424">
        <v>4000000</v>
      </c>
      <c r="R43" s="290"/>
      <c r="S43" s="290"/>
      <c r="T43" s="304">
        <f>27+30</f>
        <v>57</v>
      </c>
      <c r="U43" s="295">
        <v>44200</v>
      </c>
      <c r="V43" s="25">
        <v>44255</v>
      </c>
      <c r="W43" s="290"/>
      <c r="X43" s="290"/>
      <c r="Y43" s="296"/>
      <c r="Z43" s="291"/>
      <c r="AA43" s="266" t="s">
        <v>1205</v>
      </c>
      <c r="AB43" s="25">
        <v>44197</v>
      </c>
      <c r="AC43" s="332"/>
      <c r="AD43" s="266"/>
      <c r="AE43" s="290">
        <v>52963151</v>
      </c>
      <c r="AF43" s="275" t="s">
        <v>315</v>
      </c>
      <c r="AG43" s="343" t="s">
        <v>1255</v>
      </c>
      <c r="AH43" s="340"/>
      <c r="AI43" s="340"/>
      <c r="AJ43" s="340"/>
      <c r="AK43" s="340"/>
      <c r="AL43" s="340"/>
      <c r="AM43" s="340"/>
      <c r="AN43" s="340"/>
      <c r="AO43" s="340"/>
      <c r="AP43" s="340"/>
    </row>
    <row r="44" spans="1:42" s="115" customFormat="1" ht="45" customHeight="1" x14ac:dyDescent="0.25">
      <c r="A44" s="340"/>
      <c r="B44" s="274" t="s">
        <v>1191</v>
      </c>
      <c r="C44" s="274">
        <v>3142933723</v>
      </c>
      <c r="D44" s="392" t="s">
        <v>1190</v>
      </c>
      <c r="E44" s="341">
        <v>28884</v>
      </c>
      <c r="F44" s="274" t="s">
        <v>1077</v>
      </c>
      <c r="G44" s="266"/>
      <c r="H44" s="266"/>
      <c r="I44" s="18" t="s">
        <v>77</v>
      </c>
      <c r="J44" s="289">
        <v>44200</v>
      </c>
      <c r="K44" s="290" t="s">
        <v>246</v>
      </c>
      <c r="L44" s="290">
        <v>43156698</v>
      </c>
      <c r="M44" s="290"/>
      <c r="N44" s="288">
        <v>7</v>
      </c>
      <c r="O44" s="291" t="s">
        <v>1192</v>
      </c>
      <c r="P44" s="426">
        <v>3500000</v>
      </c>
      <c r="Q44" s="424">
        <v>7000000</v>
      </c>
      <c r="R44" s="290"/>
      <c r="S44" s="290"/>
      <c r="T44" s="304">
        <f>27+30</f>
        <v>57</v>
      </c>
      <c r="U44" s="295">
        <v>44200</v>
      </c>
      <c r="V44" s="25">
        <v>44255</v>
      </c>
      <c r="W44" s="290"/>
      <c r="X44" s="290"/>
      <c r="Y44" s="296"/>
      <c r="Z44" s="291"/>
      <c r="AA44" s="266" t="s">
        <v>1206</v>
      </c>
      <c r="AB44" s="25">
        <v>44197</v>
      </c>
      <c r="AC44" s="332"/>
      <c r="AD44" s="266"/>
      <c r="AE44" s="104">
        <v>13459159</v>
      </c>
      <c r="AF44" s="275" t="s">
        <v>37</v>
      </c>
      <c r="AG44" s="343" t="s">
        <v>1256</v>
      </c>
      <c r="AH44" s="340"/>
      <c r="AI44" s="340"/>
      <c r="AJ44" s="340"/>
      <c r="AK44" s="340"/>
      <c r="AL44" s="340"/>
      <c r="AM44" s="340"/>
      <c r="AN44" s="340"/>
      <c r="AO44" s="340"/>
      <c r="AP44" s="340"/>
    </row>
    <row r="45" spans="1:42" s="115" customFormat="1" ht="45" customHeight="1" x14ac:dyDescent="0.25">
      <c r="A45" s="340"/>
      <c r="B45" s="263" t="s">
        <v>1129</v>
      </c>
      <c r="C45" s="261">
        <v>3176573769</v>
      </c>
      <c r="D45" s="264" t="s">
        <v>1013</v>
      </c>
      <c r="E45" s="265">
        <v>23656</v>
      </c>
      <c r="F45" s="405" t="s">
        <v>1130</v>
      </c>
      <c r="G45" s="273"/>
      <c r="H45" s="273"/>
      <c r="I45" s="288" t="s">
        <v>78</v>
      </c>
      <c r="J45" s="289">
        <v>44202</v>
      </c>
      <c r="K45" s="290" t="s">
        <v>259</v>
      </c>
      <c r="L45" s="261">
        <v>3209572</v>
      </c>
      <c r="M45" s="261"/>
      <c r="N45" s="273">
        <v>1</v>
      </c>
      <c r="O45" s="263" t="s">
        <v>1014</v>
      </c>
      <c r="P45" s="427">
        <v>1000000</v>
      </c>
      <c r="Q45" s="424">
        <v>2000000</v>
      </c>
      <c r="R45" s="290"/>
      <c r="S45" s="290"/>
      <c r="T45" s="304">
        <f>25+30</f>
        <v>55</v>
      </c>
      <c r="U45" s="295">
        <v>44202</v>
      </c>
      <c r="V45" s="25">
        <v>44255</v>
      </c>
      <c r="W45" s="290"/>
      <c r="X45" s="290"/>
      <c r="Y45" s="296"/>
      <c r="Z45" s="291"/>
      <c r="AA45" s="273" t="s">
        <v>1131</v>
      </c>
      <c r="AB45" s="25">
        <v>44197</v>
      </c>
      <c r="AC45" s="401">
        <v>1000000</v>
      </c>
      <c r="AD45" s="266"/>
      <c r="AE45" s="290">
        <v>51879374</v>
      </c>
      <c r="AF45" s="275" t="s">
        <v>1199</v>
      </c>
      <c r="AG45" s="278" t="s">
        <v>1257</v>
      </c>
      <c r="AH45" s="262"/>
      <c r="AI45" s="340"/>
      <c r="AJ45" s="340"/>
      <c r="AK45" s="340"/>
      <c r="AL45" s="340"/>
      <c r="AM45" s="340"/>
      <c r="AN45" s="340"/>
      <c r="AO45" s="340"/>
      <c r="AP45" s="340"/>
    </row>
    <row r="46" spans="1:42" s="115" customFormat="1" ht="77.25" customHeight="1" x14ac:dyDescent="0.25">
      <c r="A46" s="340"/>
      <c r="B46" s="83" t="s">
        <v>1039</v>
      </c>
      <c r="C46" s="80">
        <v>3183898545</v>
      </c>
      <c r="D46" s="241" t="s">
        <v>1040</v>
      </c>
      <c r="E46" s="82">
        <v>33716</v>
      </c>
      <c r="F46" s="80"/>
      <c r="G46" s="80"/>
      <c r="H46" s="145"/>
      <c r="I46" s="288" t="s">
        <v>79</v>
      </c>
      <c r="J46" s="289">
        <v>44200</v>
      </c>
      <c r="K46" s="341" t="s">
        <v>1041</v>
      </c>
      <c r="L46" s="27">
        <v>1110522696</v>
      </c>
      <c r="M46" s="27"/>
      <c r="N46" s="17">
        <v>6</v>
      </c>
      <c r="O46" s="83" t="s">
        <v>1042</v>
      </c>
      <c r="P46" s="426">
        <v>2000000</v>
      </c>
      <c r="Q46" s="424">
        <v>4000000</v>
      </c>
      <c r="R46" s="290"/>
      <c r="S46" s="290"/>
      <c r="T46" s="304">
        <f>27+30</f>
        <v>57</v>
      </c>
      <c r="U46" s="295">
        <v>44200</v>
      </c>
      <c r="V46" s="25">
        <v>44255</v>
      </c>
      <c r="W46" s="290"/>
      <c r="X46" s="290"/>
      <c r="Y46" s="296"/>
      <c r="Z46" s="291"/>
      <c r="AA46" s="266" t="s">
        <v>1205</v>
      </c>
      <c r="AB46" s="25">
        <v>44197</v>
      </c>
      <c r="AC46" s="332"/>
      <c r="AD46" s="266"/>
      <c r="AE46" s="290">
        <v>52963151</v>
      </c>
      <c r="AF46" s="275" t="s">
        <v>315</v>
      </c>
      <c r="AG46" s="343" t="s">
        <v>1258</v>
      </c>
      <c r="AH46" s="340"/>
      <c r="AI46" s="340"/>
      <c r="AJ46" s="340"/>
      <c r="AK46" s="340"/>
      <c r="AL46" s="340"/>
      <c r="AM46" s="340"/>
      <c r="AN46" s="340"/>
      <c r="AO46" s="340"/>
      <c r="AP46" s="340"/>
    </row>
    <row r="47" spans="1:42" s="115" customFormat="1" ht="45" customHeight="1" x14ac:dyDescent="0.25">
      <c r="A47" s="340"/>
      <c r="B47" s="274" t="s">
        <v>1193</v>
      </c>
      <c r="C47" s="328"/>
      <c r="D47" s="392" t="s">
        <v>1194</v>
      </c>
      <c r="E47" s="328"/>
      <c r="F47" s="274"/>
      <c r="G47" s="266"/>
      <c r="H47" s="266"/>
      <c r="I47" s="288" t="s">
        <v>80</v>
      </c>
      <c r="J47" s="289">
        <v>44202</v>
      </c>
      <c r="K47" s="290" t="s">
        <v>1195</v>
      </c>
      <c r="L47" s="290"/>
      <c r="M47" s="290">
        <v>800162425</v>
      </c>
      <c r="N47" s="288">
        <v>3</v>
      </c>
      <c r="O47" s="291" t="s">
        <v>1196</v>
      </c>
      <c r="P47" s="426">
        <f>2460000/12</f>
        <v>205000</v>
      </c>
      <c r="Q47" s="424">
        <v>2460000</v>
      </c>
      <c r="R47" s="290"/>
      <c r="S47" s="290"/>
      <c r="T47" s="432">
        <f>330+25</f>
        <v>355</v>
      </c>
      <c r="U47" s="295">
        <v>44202</v>
      </c>
      <c r="V47" s="295">
        <v>44561</v>
      </c>
      <c r="W47" s="290"/>
      <c r="X47" s="290"/>
      <c r="Y47" s="296"/>
      <c r="Z47" s="291"/>
      <c r="AA47" s="266" t="s">
        <v>1197</v>
      </c>
      <c r="AB47" s="25">
        <v>44197</v>
      </c>
      <c r="AC47" s="401">
        <v>205000</v>
      </c>
      <c r="AD47" s="266"/>
      <c r="AE47" s="290">
        <v>45449496</v>
      </c>
      <c r="AF47" s="275" t="s">
        <v>319</v>
      </c>
      <c r="AG47" s="343" t="s">
        <v>1259</v>
      </c>
      <c r="AH47" s="340"/>
      <c r="AI47" s="340"/>
      <c r="AJ47" s="340"/>
      <c r="AK47" s="340"/>
      <c r="AL47" s="340"/>
      <c r="AM47" s="340"/>
      <c r="AN47" s="340"/>
      <c r="AO47" s="340"/>
      <c r="AP47" s="340"/>
    </row>
    <row r="48" spans="1:42" s="115" customFormat="1" ht="45" customHeight="1" x14ac:dyDescent="0.25">
      <c r="A48" s="340"/>
      <c r="B48" s="274" t="s">
        <v>1151</v>
      </c>
      <c r="C48" s="328">
        <v>3042443150</v>
      </c>
      <c r="D48" s="402" t="s">
        <v>992</v>
      </c>
      <c r="E48" s="403">
        <v>31358</v>
      </c>
      <c r="F48" s="274" t="s">
        <v>1080</v>
      </c>
      <c r="G48" s="266"/>
      <c r="H48" s="266"/>
      <c r="I48" s="288" t="s">
        <v>81</v>
      </c>
      <c r="J48" s="289">
        <v>44211</v>
      </c>
      <c r="K48" s="290" t="s">
        <v>229</v>
      </c>
      <c r="L48" s="69">
        <v>39584939</v>
      </c>
      <c r="M48" s="69"/>
      <c r="N48" s="30">
        <v>8</v>
      </c>
      <c r="O48" s="291" t="s">
        <v>1209</v>
      </c>
      <c r="P48" s="426">
        <v>1371000</v>
      </c>
      <c r="Q48" s="424">
        <v>2056500</v>
      </c>
      <c r="R48" s="294"/>
      <c r="S48" s="294"/>
      <c r="T48" s="303">
        <f>16+30</f>
        <v>46</v>
      </c>
      <c r="U48" s="295">
        <v>44211</v>
      </c>
      <c r="V48" s="295">
        <v>44255</v>
      </c>
      <c r="W48" s="290"/>
      <c r="X48" s="290"/>
      <c r="Y48" s="296"/>
      <c r="Z48" s="291"/>
      <c r="AA48" s="266"/>
      <c r="AB48" s="411"/>
      <c r="AC48" s="332"/>
      <c r="AD48" s="266"/>
      <c r="AE48" s="419">
        <v>21018195</v>
      </c>
      <c r="AF48" s="418" t="s">
        <v>312</v>
      </c>
      <c r="AG48" s="343" t="s">
        <v>1260</v>
      </c>
      <c r="AH48" s="340"/>
      <c r="AI48" s="340"/>
      <c r="AJ48" s="340"/>
      <c r="AK48" s="340"/>
      <c r="AL48" s="340"/>
      <c r="AM48" s="340"/>
      <c r="AN48" s="340"/>
      <c r="AO48" s="340"/>
      <c r="AP48" s="340"/>
    </row>
    <row r="49" spans="1:42" s="115" customFormat="1" ht="45" customHeight="1" x14ac:dyDescent="0.25">
      <c r="A49" s="340"/>
      <c r="B49" s="274" t="s">
        <v>1268</v>
      </c>
      <c r="C49" s="328">
        <v>3058141227</v>
      </c>
      <c r="D49" s="392" t="s">
        <v>1269</v>
      </c>
      <c r="E49" s="341">
        <v>30715</v>
      </c>
      <c r="F49" s="274" t="s">
        <v>1083</v>
      </c>
      <c r="G49" s="266"/>
      <c r="H49" s="266"/>
      <c r="I49" s="288" t="s">
        <v>82</v>
      </c>
      <c r="J49" s="289">
        <v>44216</v>
      </c>
      <c r="K49" s="290" t="s">
        <v>1210</v>
      </c>
      <c r="L49" s="290">
        <v>11205011</v>
      </c>
      <c r="M49" s="290"/>
      <c r="N49" s="288">
        <v>2</v>
      </c>
      <c r="O49" s="291" t="s">
        <v>1211</v>
      </c>
      <c r="P49" s="426">
        <v>1750000</v>
      </c>
      <c r="Q49" s="424">
        <v>4141667</v>
      </c>
      <c r="R49" s="290"/>
      <c r="S49" s="290"/>
      <c r="T49" s="432">
        <f>11+30+30</f>
        <v>71</v>
      </c>
      <c r="U49" s="295">
        <v>44216</v>
      </c>
      <c r="V49" s="295">
        <v>44286</v>
      </c>
      <c r="W49" s="290"/>
      <c r="X49" s="290"/>
      <c r="Y49" s="296"/>
      <c r="Z49" s="291"/>
      <c r="AA49" s="266" t="s">
        <v>1212</v>
      </c>
      <c r="AB49" s="411">
        <v>44215</v>
      </c>
      <c r="AC49" s="332"/>
      <c r="AD49" s="266"/>
      <c r="AE49" s="104">
        <v>1070609141</v>
      </c>
      <c r="AF49" s="275" t="s">
        <v>1213</v>
      </c>
      <c r="AG49" s="343" t="s">
        <v>1261</v>
      </c>
      <c r="AH49" s="340"/>
      <c r="AI49" s="340"/>
      <c r="AJ49" s="340"/>
      <c r="AK49" s="340"/>
      <c r="AL49" s="340"/>
      <c r="AM49" s="340"/>
      <c r="AN49" s="340"/>
      <c r="AO49" s="340"/>
      <c r="AP49" s="340"/>
    </row>
    <row r="50" spans="1:42" s="115" customFormat="1" ht="45" customHeight="1" x14ac:dyDescent="0.25">
      <c r="A50" s="429"/>
      <c r="B50" s="274" t="s">
        <v>1262</v>
      </c>
      <c r="C50" s="328">
        <v>3172678261</v>
      </c>
      <c r="D50" s="392" t="s">
        <v>958</v>
      </c>
      <c r="E50" s="328"/>
      <c r="F50" s="274"/>
      <c r="G50" s="266"/>
      <c r="H50" s="266"/>
      <c r="I50" s="288" t="s">
        <v>83</v>
      </c>
      <c r="J50" s="289">
        <v>44223</v>
      </c>
      <c r="K50" s="290" t="s">
        <v>591</v>
      </c>
      <c r="L50" s="290">
        <v>11205384</v>
      </c>
      <c r="M50" s="290"/>
      <c r="N50" s="288">
        <v>4</v>
      </c>
      <c r="O50" s="291" t="s">
        <v>1263</v>
      </c>
      <c r="P50" s="426"/>
      <c r="Q50" s="424">
        <v>2328000</v>
      </c>
      <c r="R50" s="290"/>
      <c r="S50" s="290"/>
      <c r="T50" s="303">
        <f>4+30</f>
        <v>34</v>
      </c>
      <c r="U50" s="295">
        <v>44223</v>
      </c>
      <c r="V50" s="295">
        <v>44255</v>
      </c>
      <c r="W50" s="290"/>
      <c r="X50" s="290"/>
      <c r="Y50" s="296"/>
      <c r="Z50" s="291"/>
      <c r="AA50" s="266" t="s">
        <v>1264</v>
      </c>
      <c r="AB50" s="411">
        <v>44218</v>
      </c>
      <c r="AC50" s="332"/>
      <c r="AD50" s="266"/>
      <c r="AE50" s="274"/>
      <c r="AF50" s="275" t="s">
        <v>315</v>
      </c>
      <c r="AG50" s="343" t="s">
        <v>1273</v>
      </c>
      <c r="AH50" s="340"/>
      <c r="AI50" s="340"/>
      <c r="AJ50" s="340"/>
      <c r="AK50" s="340"/>
      <c r="AL50" s="340"/>
      <c r="AM50" s="340"/>
      <c r="AN50" s="340"/>
      <c r="AO50" s="340"/>
      <c r="AP50" s="340"/>
    </row>
    <row r="51" spans="1:42" s="115" customFormat="1" ht="45" customHeight="1" x14ac:dyDescent="0.25">
      <c r="A51" s="340"/>
      <c r="B51" s="244" t="s">
        <v>1128</v>
      </c>
      <c r="C51" s="245">
        <v>3175067825</v>
      </c>
      <c r="D51" s="254" t="s">
        <v>981</v>
      </c>
      <c r="E51" s="246">
        <v>35206</v>
      </c>
      <c r="F51" s="263" t="s">
        <v>1125</v>
      </c>
      <c r="G51" s="273"/>
      <c r="H51" s="273"/>
      <c r="I51" s="288" t="s">
        <v>84</v>
      </c>
      <c r="J51" s="289">
        <v>44228</v>
      </c>
      <c r="K51" s="290" t="s">
        <v>528</v>
      </c>
      <c r="L51" s="32">
        <v>10071987943</v>
      </c>
      <c r="M51" s="27"/>
      <c r="N51" s="17">
        <v>5</v>
      </c>
      <c r="O51" s="434" t="s">
        <v>1274</v>
      </c>
      <c r="P51" s="116">
        <v>1125000</v>
      </c>
      <c r="Q51" s="293">
        <f>+P51*2</f>
        <v>2250000</v>
      </c>
      <c r="R51" s="290"/>
      <c r="S51" s="290"/>
      <c r="T51" s="303">
        <f>30+30</f>
        <v>60</v>
      </c>
      <c r="U51" s="295">
        <v>44228</v>
      </c>
      <c r="V51" s="295">
        <v>44286</v>
      </c>
      <c r="W51" s="290"/>
      <c r="X51" s="290"/>
      <c r="Y51" s="296"/>
      <c r="Z51" s="291"/>
      <c r="AA51" s="266" t="s">
        <v>1275</v>
      </c>
      <c r="AB51" s="411">
        <v>44222</v>
      </c>
      <c r="AC51" s="401">
        <v>1125000</v>
      </c>
      <c r="AD51" s="266"/>
      <c r="AE51" s="104">
        <v>1070609141</v>
      </c>
      <c r="AF51" s="275" t="s">
        <v>1213</v>
      </c>
      <c r="AG51" s="343" t="s">
        <v>1276</v>
      </c>
      <c r="AH51" s="340"/>
      <c r="AI51" s="340"/>
      <c r="AJ51" s="340"/>
      <c r="AK51" s="340"/>
      <c r="AL51" s="340"/>
      <c r="AM51" s="340"/>
      <c r="AN51" s="340"/>
      <c r="AO51" s="340"/>
      <c r="AP51" s="340"/>
    </row>
    <row r="52" spans="1:42" s="115" customFormat="1" ht="45" customHeight="1" x14ac:dyDescent="0.25">
      <c r="A52" s="340"/>
      <c r="B52" s="83" t="s">
        <v>1165</v>
      </c>
      <c r="C52" s="80"/>
      <c r="D52" s="241" t="s">
        <v>1166</v>
      </c>
      <c r="E52" s="82">
        <v>36956</v>
      </c>
      <c r="F52" s="263" t="s">
        <v>1083</v>
      </c>
      <c r="G52" s="273"/>
      <c r="H52" s="273"/>
      <c r="I52" s="288" t="s">
        <v>85</v>
      </c>
      <c r="J52" s="289">
        <v>44228</v>
      </c>
      <c r="K52" s="328" t="s">
        <v>1167</v>
      </c>
      <c r="L52" s="80">
        <v>1007293625</v>
      </c>
      <c r="M52" s="80"/>
      <c r="N52" s="145">
        <v>6</v>
      </c>
      <c r="O52" s="263" t="s">
        <v>161</v>
      </c>
      <c r="P52" s="116">
        <v>1297900</v>
      </c>
      <c r="Q52" s="293">
        <f>+P52*2</f>
        <v>2595800</v>
      </c>
      <c r="R52" s="290"/>
      <c r="S52" s="290"/>
      <c r="T52" s="432">
        <f>30+30</f>
        <v>60</v>
      </c>
      <c r="U52" s="295">
        <v>44228</v>
      </c>
      <c r="V52" s="295">
        <v>44286</v>
      </c>
      <c r="W52" s="290"/>
      <c r="X52" s="290"/>
      <c r="Y52" s="296"/>
      <c r="Z52" s="291"/>
      <c r="AA52" s="273" t="s">
        <v>1068</v>
      </c>
      <c r="AB52" s="25">
        <v>44197</v>
      </c>
      <c r="AC52" s="401">
        <v>1297900</v>
      </c>
      <c r="AD52" s="266"/>
      <c r="AE52" s="104">
        <v>1070609141</v>
      </c>
      <c r="AF52" s="275" t="s">
        <v>1213</v>
      </c>
      <c r="AG52" s="343" t="s">
        <v>1277</v>
      </c>
      <c r="AH52" s="340"/>
      <c r="AI52" s="340"/>
      <c r="AJ52" s="340"/>
      <c r="AK52" s="340"/>
      <c r="AL52" s="340"/>
      <c r="AM52" s="340"/>
      <c r="AN52" s="340"/>
      <c r="AO52" s="340"/>
      <c r="AP52" s="340"/>
    </row>
    <row r="53" spans="1:42" s="115" customFormat="1" ht="45" customHeight="1" x14ac:dyDescent="0.25">
      <c r="A53" s="340"/>
      <c r="B53" s="244" t="s">
        <v>1161</v>
      </c>
      <c r="C53" s="245">
        <v>3046528714</v>
      </c>
      <c r="D53" s="254" t="s">
        <v>1266</v>
      </c>
      <c r="E53" s="246">
        <v>31889</v>
      </c>
      <c r="F53" s="263"/>
      <c r="G53" s="273"/>
      <c r="H53" s="273"/>
      <c r="I53" s="288" t="s">
        <v>86</v>
      </c>
      <c r="J53" s="289">
        <v>44228</v>
      </c>
      <c r="K53" s="290" t="s">
        <v>216</v>
      </c>
      <c r="L53" s="21">
        <v>1082858574</v>
      </c>
      <c r="M53" s="21"/>
      <c r="N53" s="18">
        <v>8</v>
      </c>
      <c r="O53" s="263" t="s">
        <v>968</v>
      </c>
      <c r="P53" s="116">
        <v>1371000</v>
      </c>
      <c r="Q53" s="401">
        <v>1371000</v>
      </c>
      <c r="R53" s="21"/>
      <c r="S53" s="21"/>
      <c r="T53" s="432">
        <v>30</v>
      </c>
      <c r="U53" s="295">
        <v>44228</v>
      </c>
      <c r="V53" s="25">
        <v>44255</v>
      </c>
      <c r="W53" s="290"/>
      <c r="X53" s="290"/>
      <c r="Y53" s="296"/>
      <c r="Z53" s="291"/>
      <c r="AA53" s="30" t="s">
        <v>1267</v>
      </c>
      <c r="AB53" s="25">
        <v>44197</v>
      </c>
      <c r="AC53" s="401">
        <v>1371000</v>
      </c>
      <c r="AD53" s="266"/>
      <c r="AE53" s="93">
        <v>43362688</v>
      </c>
      <c r="AF53" s="20" t="s">
        <v>1115</v>
      </c>
      <c r="AG53" s="343" t="s">
        <v>1278</v>
      </c>
      <c r="AH53" s="340"/>
      <c r="AI53" s="340"/>
      <c r="AJ53" s="340"/>
      <c r="AK53" s="340"/>
      <c r="AL53" s="340"/>
      <c r="AM53" s="340"/>
      <c r="AN53" s="340"/>
      <c r="AO53" s="340"/>
      <c r="AP53" s="340"/>
    </row>
    <row r="54" spans="1:42" s="115" customFormat="1" ht="45" customHeight="1" x14ac:dyDescent="0.25">
      <c r="A54" s="340"/>
      <c r="B54" s="274" t="s">
        <v>1279</v>
      </c>
      <c r="C54" s="328">
        <v>3102067750</v>
      </c>
      <c r="D54" s="392" t="s">
        <v>1280</v>
      </c>
      <c r="E54" s="341">
        <v>21396</v>
      </c>
      <c r="F54" s="274"/>
      <c r="G54" s="266"/>
      <c r="H54" s="266"/>
      <c r="I54" s="288" t="s">
        <v>87</v>
      </c>
      <c r="J54" s="289">
        <v>44228</v>
      </c>
      <c r="K54" s="290" t="s">
        <v>550</v>
      </c>
      <c r="L54" s="290">
        <v>11301026</v>
      </c>
      <c r="M54" s="290"/>
      <c r="N54" s="288">
        <v>3</v>
      </c>
      <c r="O54" s="291" t="s">
        <v>1281</v>
      </c>
      <c r="P54" s="330"/>
      <c r="Q54" s="293">
        <v>6000000</v>
      </c>
      <c r="R54" s="290"/>
      <c r="S54" s="290"/>
      <c r="T54" s="303">
        <f>30+30</f>
        <v>60</v>
      </c>
      <c r="U54" s="295">
        <v>44228</v>
      </c>
      <c r="V54" s="295">
        <v>44286</v>
      </c>
      <c r="W54" s="290"/>
      <c r="X54" s="290"/>
      <c r="Y54" s="296"/>
      <c r="Z54" s="291"/>
      <c r="AA54" s="30" t="s">
        <v>1282</v>
      </c>
      <c r="AB54" s="411">
        <v>44224</v>
      </c>
      <c r="AC54" s="332"/>
      <c r="AD54" s="266"/>
      <c r="AE54" s="104">
        <v>8002444</v>
      </c>
      <c r="AF54" s="275" t="s">
        <v>1198</v>
      </c>
      <c r="AG54" s="343" t="s">
        <v>1283</v>
      </c>
      <c r="AH54" s="340"/>
      <c r="AI54" s="340"/>
      <c r="AJ54" s="340"/>
      <c r="AK54" s="340"/>
      <c r="AL54" s="340"/>
      <c r="AM54" s="340"/>
      <c r="AN54" s="340"/>
      <c r="AO54" s="340"/>
      <c r="AP54" s="340"/>
    </row>
    <row r="55" spans="1:42" s="115" customFormat="1" ht="45" customHeight="1" x14ac:dyDescent="0.25">
      <c r="A55" s="340"/>
      <c r="B55" s="274" t="s">
        <v>1284</v>
      </c>
      <c r="C55" s="328">
        <v>3138274537</v>
      </c>
      <c r="D55" s="392" t="s">
        <v>1285</v>
      </c>
      <c r="E55" s="341">
        <v>28189</v>
      </c>
      <c r="F55" s="274"/>
      <c r="G55" s="266"/>
      <c r="H55" s="266"/>
      <c r="I55" s="288" t="s">
        <v>88</v>
      </c>
      <c r="J55" s="289">
        <v>44229</v>
      </c>
      <c r="K55" s="290" t="s">
        <v>390</v>
      </c>
      <c r="L55" s="290">
        <v>39573550</v>
      </c>
      <c r="M55" s="290"/>
      <c r="N55" s="288">
        <v>1</v>
      </c>
      <c r="O55" s="291" t="s">
        <v>1286</v>
      </c>
      <c r="P55" s="330"/>
      <c r="Q55" s="293">
        <v>1995000</v>
      </c>
      <c r="R55" s="290"/>
      <c r="S55" s="290"/>
      <c r="T55" s="303">
        <f>29+330</f>
        <v>359</v>
      </c>
      <c r="U55" s="295">
        <v>44229</v>
      </c>
      <c r="V55" s="295">
        <v>44561</v>
      </c>
      <c r="W55" s="290"/>
      <c r="X55" s="290"/>
      <c r="Y55" s="296"/>
      <c r="Z55" s="291"/>
      <c r="AA55" s="30" t="s">
        <v>1287</v>
      </c>
      <c r="AB55" s="411">
        <v>44222</v>
      </c>
      <c r="AC55" s="332"/>
      <c r="AD55" s="266"/>
      <c r="AE55" s="274">
        <v>1069176204</v>
      </c>
      <c r="AF55" s="275" t="s">
        <v>1288</v>
      </c>
      <c r="AG55" s="343" t="s">
        <v>1289</v>
      </c>
      <c r="AH55" s="340"/>
      <c r="AI55" s="340"/>
      <c r="AJ55" s="340"/>
      <c r="AK55" s="340"/>
      <c r="AL55" s="340"/>
      <c r="AM55" s="340"/>
      <c r="AN55" s="340"/>
      <c r="AO55" s="340"/>
      <c r="AP55" s="340"/>
    </row>
    <row r="56" spans="1:42" s="115" customFormat="1" ht="45" customHeight="1" x14ac:dyDescent="0.25">
      <c r="A56" s="340"/>
      <c r="B56" s="274" t="s">
        <v>1290</v>
      </c>
      <c r="C56" s="328"/>
      <c r="D56" s="392" t="s">
        <v>1291</v>
      </c>
      <c r="E56" s="341">
        <v>17521</v>
      </c>
      <c r="F56" s="274"/>
      <c r="G56" s="266"/>
      <c r="H56" s="266"/>
      <c r="I56" s="288" t="s">
        <v>89</v>
      </c>
      <c r="J56" s="289">
        <v>44229</v>
      </c>
      <c r="K56" s="290" t="s">
        <v>1292</v>
      </c>
      <c r="L56" s="290">
        <v>8000876</v>
      </c>
      <c r="M56" s="290"/>
      <c r="N56" s="288">
        <v>4</v>
      </c>
      <c r="O56" s="291" t="s">
        <v>1293</v>
      </c>
      <c r="P56" s="330"/>
      <c r="Q56" s="293">
        <v>9900000</v>
      </c>
      <c r="R56" s="290"/>
      <c r="S56" s="290"/>
      <c r="T56" s="303">
        <f>29+330</f>
        <v>359</v>
      </c>
      <c r="U56" s="295">
        <v>44229</v>
      </c>
      <c r="V56" s="295">
        <v>44561</v>
      </c>
      <c r="W56" s="290"/>
      <c r="X56" s="290"/>
      <c r="Y56" s="296"/>
      <c r="Z56" s="291"/>
      <c r="AA56" s="266"/>
      <c r="AB56" s="411"/>
      <c r="AC56" s="332"/>
      <c r="AD56" s="266"/>
      <c r="AE56" s="274">
        <v>1069176204</v>
      </c>
      <c r="AF56" s="275" t="s">
        <v>1288</v>
      </c>
      <c r="AG56" s="343" t="s">
        <v>1294</v>
      </c>
      <c r="AH56" s="340"/>
      <c r="AI56" s="340"/>
      <c r="AJ56" s="340"/>
      <c r="AK56" s="340"/>
      <c r="AL56" s="340"/>
      <c r="AM56" s="340"/>
      <c r="AN56" s="340"/>
      <c r="AO56" s="340"/>
      <c r="AP56" s="340"/>
    </row>
    <row r="57" spans="1:42" s="115" customFormat="1" ht="76.5" customHeight="1" x14ac:dyDescent="0.25">
      <c r="A57" s="340"/>
      <c r="B57" s="35" t="s">
        <v>962</v>
      </c>
      <c r="C57" s="27">
        <v>3192513749</v>
      </c>
      <c r="D57" s="243" t="s">
        <v>961</v>
      </c>
      <c r="E57" s="79">
        <v>24028</v>
      </c>
      <c r="F57" s="274" t="s">
        <v>1077</v>
      </c>
      <c r="G57" s="266"/>
      <c r="H57" s="266"/>
      <c r="I57" s="288" t="s">
        <v>90</v>
      </c>
      <c r="J57" s="289">
        <v>44235</v>
      </c>
      <c r="K57" s="290" t="s">
        <v>559</v>
      </c>
      <c r="L57" s="290">
        <v>11312193</v>
      </c>
      <c r="M57" s="290"/>
      <c r="N57" s="288">
        <v>2</v>
      </c>
      <c r="O57" s="274" t="s">
        <v>1300</v>
      </c>
      <c r="P57" s="330">
        <f>+Q57/11</f>
        <v>1802500</v>
      </c>
      <c r="Q57" s="293">
        <v>19827500</v>
      </c>
      <c r="R57" s="290"/>
      <c r="S57" s="290"/>
      <c r="T57" s="290">
        <f>300+22</f>
        <v>322</v>
      </c>
      <c r="U57" s="295">
        <v>44236</v>
      </c>
      <c r="V57" s="295">
        <v>44561</v>
      </c>
      <c r="W57" s="290"/>
      <c r="X57" s="290"/>
      <c r="Y57" s="296"/>
      <c r="Z57" s="291"/>
      <c r="AA57" s="266">
        <v>112</v>
      </c>
      <c r="AB57" s="411">
        <v>44232</v>
      </c>
      <c r="AC57" s="332"/>
      <c r="AD57" s="266"/>
      <c r="AE57" s="290">
        <v>45449496</v>
      </c>
      <c r="AF57" s="275" t="s">
        <v>319</v>
      </c>
      <c r="AG57" s="343" t="s">
        <v>1314</v>
      </c>
      <c r="AH57" s="340"/>
      <c r="AI57" s="340"/>
      <c r="AJ57" s="340"/>
      <c r="AK57" s="340"/>
      <c r="AL57" s="340"/>
      <c r="AM57" s="340"/>
      <c r="AN57" s="340"/>
      <c r="AO57" s="340"/>
      <c r="AP57" s="340"/>
    </row>
    <row r="58" spans="1:42" s="115" customFormat="1" ht="88.5" customHeight="1" x14ac:dyDescent="0.25">
      <c r="A58" s="340"/>
      <c r="B58" s="35" t="s">
        <v>959</v>
      </c>
      <c r="C58" s="27">
        <v>3133506119</v>
      </c>
      <c r="D58" s="243" t="s">
        <v>960</v>
      </c>
      <c r="E58" s="79">
        <v>22429</v>
      </c>
      <c r="F58" s="274" t="s">
        <v>1295</v>
      </c>
      <c r="G58" s="266"/>
      <c r="H58" s="266"/>
      <c r="I58" s="288" t="s">
        <v>91</v>
      </c>
      <c r="J58" s="289">
        <v>44235</v>
      </c>
      <c r="K58" s="290" t="s">
        <v>555</v>
      </c>
      <c r="L58" s="126">
        <v>51597692</v>
      </c>
      <c r="M58" s="69"/>
      <c r="N58" s="30">
        <v>4</v>
      </c>
      <c r="O58" s="274" t="s">
        <v>556</v>
      </c>
      <c r="P58" s="293">
        <f>+Q58/11</f>
        <v>5700000</v>
      </c>
      <c r="Q58" s="293">
        <v>62700000</v>
      </c>
      <c r="R58" s="290"/>
      <c r="S58" s="290"/>
      <c r="T58" s="290">
        <f>300+22</f>
        <v>322</v>
      </c>
      <c r="U58" s="295">
        <v>44236</v>
      </c>
      <c r="V58" s="295">
        <v>44561</v>
      </c>
      <c r="W58" s="290"/>
      <c r="X58" s="290"/>
      <c r="Y58" s="296"/>
      <c r="Z58" s="291"/>
      <c r="AA58" s="266">
        <v>111</v>
      </c>
      <c r="AB58" s="411">
        <v>44232</v>
      </c>
      <c r="AC58" s="332"/>
      <c r="AD58" s="266"/>
      <c r="AE58" s="290">
        <v>45449496</v>
      </c>
      <c r="AF58" s="275" t="s">
        <v>319</v>
      </c>
      <c r="AG58" s="343" t="s">
        <v>1315</v>
      </c>
      <c r="AH58" s="340"/>
      <c r="AI58" s="340"/>
      <c r="AJ58" s="340"/>
      <c r="AK58" s="340"/>
      <c r="AL58" s="340"/>
      <c r="AM58" s="340"/>
      <c r="AN58" s="340"/>
      <c r="AO58" s="340"/>
      <c r="AP58" s="340"/>
    </row>
    <row r="59" spans="1:42" s="115" customFormat="1" ht="78.75" customHeight="1" x14ac:dyDescent="0.25">
      <c r="A59" s="340"/>
      <c r="B59" s="274" t="s">
        <v>1299</v>
      </c>
      <c r="C59" s="328">
        <v>3015349701</v>
      </c>
      <c r="D59" s="392" t="s">
        <v>1297</v>
      </c>
      <c r="E59" s="328"/>
      <c r="F59" s="274"/>
      <c r="G59" s="266"/>
      <c r="H59" s="266"/>
      <c r="I59" s="288" t="s">
        <v>92</v>
      </c>
      <c r="J59" s="289">
        <v>44237</v>
      </c>
      <c r="K59" s="290" t="s">
        <v>1296</v>
      </c>
      <c r="L59" s="290"/>
      <c r="M59" s="290">
        <v>900858877</v>
      </c>
      <c r="N59" s="288">
        <v>1</v>
      </c>
      <c r="O59" s="291" t="s">
        <v>1298</v>
      </c>
      <c r="P59" s="330"/>
      <c r="Q59" s="293">
        <v>5388096</v>
      </c>
      <c r="R59" s="290"/>
      <c r="S59" s="290"/>
      <c r="T59" s="290">
        <v>9</v>
      </c>
      <c r="U59" s="295">
        <v>44238</v>
      </c>
      <c r="V59" s="295">
        <v>44242</v>
      </c>
      <c r="W59" s="290">
        <v>4</v>
      </c>
      <c r="X59" s="289">
        <v>44246</v>
      </c>
      <c r="Y59" s="296"/>
      <c r="Z59" s="291"/>
      <c r="AA59" s="266">
        <v>110</v>
      </c>
      <c r="AB59" s="411">
        <v>44231</v>
      </c>
      <c r="AC59" s="332"/>
      <c r="AD59" s="266"/>
      <c r="AE59" s="104">
        <v>8002444</v>
      </c>
      <c r="AF59" s="275" t="s">
        <v>1198</v>
      </c>
      <c r="AG59" s="343" t="s">
        <v>1316</v>
      </c>
      <c r="AH59" s="340"/>
      <c r="AI59" s="340"/>
      <c r="AJ59" s="340"/>
      <c r="AK59" s="340"/>
      <c r="AL59" s="340"/>
      <c r="AM59" s="340"/>
      <c r="AN59" s="340"/>
      <c r="AO59" s="340"/>
      <c r="AP59" s="340"/>
    </row>
    <row r="60" spans="1:42" s="115" customFormat="1" ht="45" customHeight="1" x14ac:dyDescent="0.25">
      <c r="A60" s="340"/>
      <c r="B60" s="274" t="s">
        <v>1302</v>
      </c>
      <c r="C60" s="328">
        <v>3155336698</v>
      </c>
      <c r="D60" s="392" t="s">
        <v>1303</v>
      </c>
      <c r="E60" s="328"/>
      <c r="F60" s="274"/>
      <c r="G60" s="266"/>
      <c r="H60" s="30"/>
      <c r="I60" s="288" t="s">
        <v>93</v>
      </c>
      <c r="J60" s="289">
        <v>44244</v>
      </c>
      <c r="K60" s="290" t="s">
        <v>1304</v>
      </c>
      <c r="L60" s="290">
        <v>14964787</v>
      </c>
      <c r="M60" s="290"/>
      <c r="N60" s="288">
        <v>5</v>
      </c>
      <c r="O60" s="291" t="s">
        <v>1305</v>
      </c>
      <c r="P60" s="330"/>
      <c r="Q60" s="293">
        <v>10200000</v>
      </c>
      <c r="R60" s="290"/>
      <c r="S60" s="290"/>
      <c r="T60" s="290">
        <f>180+13</f>
        <v>193</v>
      </c>
      <c r="U60" s="295">
        <v>44245</v>
      </c>
      <c r="V60" s="295">
        <v>44439</v>
      </c>
      <c r="W60" s="290"/>
      <c r="X60" s="290"/>
      <c r="Y60" s="296"/>
      <c r="Z60" s="291"/>
      <c r="AA60" s="266">
        <v>113</v>
      </c>
      <c r="AB60" s="411">
        <v>44232</v>
      </c>
      <c r="AC60" s="332"/>
      <c r="AD60" s="266"/>
      <c r="AE60" s="290">
        <v>21018195</v>
      </c>
      <c r="AF60" s="275" t="s">
        <v>312</v>
      </c>
      <c r="AG60" s="343" t="s">
        <v>1318</v>
      </c>
      <c r="AH60" s="340"/>
      <c r="AI60" s="340"/>
      <c r="AJ60" s="340"/>
      <c r="AK60" s="340"/>
      <c r="AL60" s="340"/>
      <c r="AM60" s="340"/>
      <c r="AN60" s="340"/>
      <c r="AO60" s="340"/>
      <c r="AP60" s="340"/>
    </row>
    <row r="61" spans="1:42" s="115" customFormat="1" ht="45" customHeight="1" x14ac:dyDescent="0.25">
      <c r="A61" s="340"/>
      <c r="B61" s="274" t="s">
        <v>1306</v>
      </c>
      <c r="C61" s="328">
        <v>8342166</v>
      </c>
      <c r="D61" s="392" t="s">
        <v>1307</v>
      </c>
      <c r="E61" s="328"/>
      <c r="F61" s="274"/>
      <c r="G61" s="266"/>
      <c r="H61" s="266"/>
      <c r="I61" s="288" t="s">
        <v>94</v>
      </c>
      <c r="J61" s="289">
        <v>44244</v>
      </c>
      <c r="K61" s="290" t="s">
        <v>1308</v>
      </c>
      <c r="L61" s="290">
        <v>52994296</v>
      </c>
      <c r="M61" s="290"/>
      <c r="N61" s="288">
        <v>7</v>
      </c>
      <c r="O61" s="291" t="s">
        <v>1309</v>
      </c>
      <c r="P61" s="293"/>
      <c r="Q61" s="293">
        <v>6119533</v>
      </c>
      <c r="R61" s="290"/>
      <c r="S61" s="290"/>
      <c r="T61" s="290">
        <f>14+120</f>
        <v>134</v>
      </c>
      <c r="U61" s="295">
        <v>44244</v>
      </c>
      <c r="V61" s="295">
        <v>44377</v>
      </c>
      <c r="W61" s="290"/>
      <c r="X61" s="290"/>
      <c r="Y61" s="296"/>
      <c r="Z61" s="291"/>
      <c r="AA61" s="266">
        <v>126</v>
      </c>
      <c r="AB61" s="411">
        <v>44237</v>
      </c>
      <c r="AC61" s="300"/>
      <c r="AD61" s="266"/>
      <c r="AE61" s="290"/>
      <c r="AF61" s="275" t="s">
        <v>1115</v>
      </c>
      <c r="AG61" s="343" t="s">
        <v>1317</v>
      </c>
      <c r="AH61" s="340"/>
      <c r="AI61" s="340"/>
      <c r="AJ61" s="340"/>
      <c r="AK61" s="340"/>
      <c r="AL61" s="340"/>
      <c r="AM61" s="340"/>
      <c r="AN61" s="340"/>
      <c r="AO61" s="340"/>
      <c r="AP61" s="340"/>
    </row>
    <row r="62" spans="1:42" s="115" customFormat="1" ht="45" customHeight="1" x14ac:dyDescent="0.25">
      <c r="A62" s="340"/>
      <c r="B62" s="274" t="s">
        <v>1310</v>
      </c>
      <c r="C62" s="328">
        <v>3218214057</v>
      </c>
      <c r="D62" s="392" t="s">
        <v>1311</v>
      </c>
      <c r="E62" s="328"/>
      <c r="F62" s="274"/>
      <c r="G62" s="266"/>
      <c r="H62" s="266"/>
      <c r="I62" s="288" t="s">
        <v>95</v>
      </c>
      <c r="J62" s="289">
        <v>44243</v>
      </c>
      <c r="K62" s="291" t="s">
        <v>1312</v>
      </c>
      <c r="L62" s="290">
        <v>8001742</v>
      </c>
      <c r="M62" s="290"/>
      <c r="N62" s="288">
        <v>0</v>
      </c>
      <c r="O62" s="291" t="s">
        <v>1313</v>
      </c>
      <c r="P62" s="293"/>
      <c r="Q62" s="293">
        <v>6653800</v>
      </c>
      <c r="R62" s="290"/>
      <c r="S62" s="290"/>
      <c r="T62" s="290">
        <f>14+90+11</f>
        <v>115</v>
      </c>
      <c r="U62" s="295">
        <v>44244</v>
      </c>
      <c r="V62" s="295">
        <v>44358</v>
      </c>
      <c r="W62" s="290"/>
      <c r="X62" s="290"/>
      <c r="Y62" s="296"/>
      <c r="Z62" s="291"/>
      <c r="AA62" s="266">
        <v>117</v>
      </c>
      <c r="AB62" s="411">
        <v>44235</v>
      </c>
      <c r="AC62" s="332"/>
      <c r="AD62" s="266"/>
      <c r="AE62" s="290"/>
      <c r="AF62" s="275" t="s">
        <v>319</v>
      </c>
      <c r="AG62" s="343" t="s">
        <v>1319</v>
      </c>
      <c r="AH62" s="340"/>
      <c r="AI62" s="340"/>
      <c r="AJ62" s="340"/>
      <c r="AK62" s="340"/>
      <c r="AL62" s="340"/>
      <c r="AM62" s="340"/>
      <c r="AN62" s="340"/>
      <c r="AO62" s="340"/>
      <c r="AP62" s="340"/>
    </row>
    <row r="63" spans="1:42" s="115" customFormat="1" ht="45" customHeight="1" x14ac:dyDescent="0.25">
      <c r="A63" s="340"/>
      <c r="B63" s="274" t="s">
        <v>1322</v>
      </c>
      <c r="C63" s="328"/>
      <c r="D63" s="328" t="s">
        <v>1323</v>
      </c>
      <c r="E63" s="328"/>
      <c r="F63" s="274"/>
      <c r="G63" s="266"/>
      <c r="H63" s="435"/>
      <c r="I63" s="288" t="s">
        <v>96</v>
      </c>
      <c r="J63" s="289">
        <v>44250</v>
      </c>
      <c r="K63" s="291" t="s">
        <v>1321</v>
      </c>
      <c r="L63" s="291">
        <v>1070596989</v>
      </c>
      <c r="M63" s="291"/>
      <c r="N63" s="436">
        <v>1</v>
      </c>
      <c r="O63" s="291" t="s">
        <v>1358</v>
      </c>
      <c r="P63" s="330"/>
      <c r="Q63" s="293">
        <v>7587000</v>
      </c>
      <c r="R63" s="290"/>
      <c r="S63" s="290"/>
      <c r="T63" s="290">
        <v>185</v>
      </c>
      <c r="U63" s="295">
        <v>44252</v>
      </c>
      <c r="V63" s="295">
        <v>44439</v>
      </c>
      <c r="W63" s="290"/>
      <c r="X63" s="290"/>
      <c r="Y63" s="296"/>
      <c r="Z63" s="291"/>
      <c r="AA63" s="266">
        <v>128</v>
      </c>
      <c r="AB63" s="411">
        <v>44239</v>
      </c>
      <c r="AC63" s="332"/>
      <c r="AD63" s="266"/>
      <c r="AE63" s="290"/>
      <c r="AF63" s="275" t="s">
        <v>1198</v>
      </c>
      <c r="AG63" s="343"/>
      <c r="AH63" s="340"/>
      <c r="AI63" s="340"/>
      <c r="AJ63" s="340"/>
      <c r="AK63" s="340"/>
      <c r="AL63" s="340"/>
      <c r="AM63" s="340"/>
      <c r="AN63" s="340"/>
      <c r="AO63" s="340"/>
      <c r="AP63" s="340"/>
    </row>
    <row r="64" spans="1:42" s="115" customFormat="1" ht="45" customHeight="1" x14ac:dyDescent="0.25">
      <c r="A64" s="340"/>
      <c r="B64" s="274" t="s">
        <v>1325</v>
      </c>
      <c r="C64" s="328"/>
      <c r="D64" s="392" t="s">
        <v>1324</v>
      </c>
      <c r="E64" s="328"/>
      <c r="F64" s="274"/>
      <c r="G64" s="266"/>
      <c r="H64" s="435"/>
      <c r="I64" s="288" t="s">
        <v>97</v>
      </c>
      <c r="J64" s="289">
        <v>44251</v>
      </c>
      <c r="K64" s="290" t="s">
        <v>1326</v>
      </c>
      <c r="L64" s="291">
        <v>1110576040</v>
      </c>
      <c r="M64" s="290"/>
      <c r="N64" s="288">
        <v>7</v>
      </c>
      <c r="O64" s="291" t="s">
        <v>1327</v>
      </c>
      <c r="P64" s="293"/>
      <c r="Q64" s="293">
        <v>3600000</v>
      </c>
      <c r="R64" s="290"/>
      <c r="S64" s="290"/>
      <c r="T64" s="290">
        <v>127</v>
      </c>
      <c r="U64" s="295">
        <v>44251</v>
      </c>
      <c r="V64" s="295">
        <v>44377</v>
      </c>
      <c r="W64" s="290"/>
      <c r="X64" s="290"/>
      <c r="Y64" s="296"/>
      <c r="Z64" s="291"/>
      <c r="AA64" s="266"/>
      <c r="AB64" s="411"/>
      <c r="AC64" s="332"/>
      <c r="AD64" s="266"/>
      <c r="AE64" s="290"/>
      <c r="AF64" s="275" t="s">
        <v>1339</v>
      </c>
      <c r="AG64" s="343"/>
      <c r="AH64" s="340"/>
      <c r="AI64" s="340"/>
      <c r="AJ64" s="340"/>
      <c r="AK64" s="340"/>
      <c r="AL64" s="340"/>
      <c r="AM64" s="340"/>
      <c r="AN64" s="340"/>
      <c r="AO64" s="340"/>
      <c r="AP64" s="340"/>
    </row>
    <row r="65" spans="1:42" s="115" customFormat="1" ht="45" customHeight="1" x14ac:dyDescent="0.25">
      <c r="A65" s="340"/>
      <c r="B65" s="34" t="s">
        <v>983</v>
      </c>
      <c r="C65" s="69">
        <v>3003821950</v>
      </c>
      <c r="D65" s="402" t="s">
        <v>984</v>
      </c>
      <c r="E65" s="403">
        <v>21463</v>
      </c>
      <c r="F65" s="404" t="s">
        <v>1070</v>
      </c>
      <c r="G65" s="30"/>
      <c r="H65" s="435"/>
      <c r="I65" s="288" t="s">
        <v>98</v>
      </c>
      <c r="J65" s="19">
        <v>44256</v>
      </c>
      <c r="K65" s="290" t="s">
        <v>204</v>
      </c>
      <c r="L65" s="21">
        <v>19352001</v>
      </c>
      <c r="M65" s="21"/>
      <c r="N65" s="288">
        <v>7</v>
      </c>
      <c r="O65" s="22" t="s">
        <v>165</v>
      </c>
      <c r="P65" s="412">
        <v>9000000</v>
      </c>
      <c r="Q65" s="293">
        <v>90000000</v>
      </c>
      <c r="R65" s="290"/>
      <c r="S65" s="290"/>
      <c r="T65" s="290">
        <v>300</v>
      </c>
      <c r="U65" s="295">
        <v>44256</v>
      </c>
      <c r="V65" s="295">
        <v>44561</v>
      </c>
      <c r="W65" s="290"/>
      <c r="X65" s="290"/>
      <c r="Y65" s="296"/>
      <c r="Z65" s="291"/>
      <c r="AA65" s="266">
        <v>116</v>
      </c>
      <c r="AB65" s="411">
        <v>44235</v>
      </c>
      <c r="AC65" s="332"/>
      <c r="AD65" s="266"/>
      <c r="AE65" s="274"/>
      <c r="AF65" s="20" t="s">
        <v>1265</v>
      </c>
      <c r="AG65" s="343"/>
      <c r="AH65" s="340"/>
      <c r="AI65" s="340"/>
      <c r="AJ65" s="340"/>
      <c r="AK65" s="340"/>
      <c r="AL65" s="340"/>
      <c r="AM65" s="340"/>
      <c r="AN65" s="340"/>
      <c r="AO65" s="340"/>
      <c r="AP65" s="340"/>
    </row>
    <row r="66" spans="1:42" s="115" customFormat="1" ht="45" customHeight="1" x14ac:dyDescent="0.25">
      <c r="A66" s="340"/>
      <c r="B66" s="34" t="s">
        <v>1071</v>
      </c>
      <c r="C66" s="261">
        <v>3013740911</v>
      </c>
      <c r="D66" s="203" t="s">
        <v>1072</v>
      </c>
      <c r="E66" s="265">
        <v>33516</v>
      </c>
      <c r="F66" s="263" t="s">
        <v>1073</v>
      </c>
      <c r="G66" s="273"/>
      <c r="H66" s="438"/>
      <c r="I66" s="288" t="s">
        <v>99</v>
      </c>
      <c r="J66" s="19">
        <v>44256</v>
      </c>
      <c r="K66" s="290" t="s">
        <v>1074</v>
      </c>
      <c r="L66" s="290">
        <v>1140844326</v>
      </c>
      <c r="M66" s="290"/>
      <c r="N66" s="288">
        <v>7</v>
      </c>
      <c r="O66" s="22" t="s">
        <v>165</v>
      </c>
      <c r="P66" s="412">
        <v>9000000</v>
      </c>
      <c r="Q66" s="293">
        <v>90000000</v>
      </c>
      <c r="R66" s="290"/>
      <c r="S66" s="290"/>
      <c r="T66" s="290">
        <v>300</v>
      </c>
      <c r="U66" s="295">
        <v>44256</v>
      </c>
      <c r="V66" s="295">
        <v>44561</v>
      </c>
      <c r="W66" s="290"/>
      <c r="X66" s="290"/>
      <c r="Y66" s="296"/>
      <c r="Z66" s="291"/>
      <c r="AA66" s="266">
        <v>116</v>
      </c>
      <c r="AB66" s="411">
        <v>44235</v>
      </c>
      <c r="AC66" s="332"/>
      <c r="AD66" s="266"/>
      <c r="AE66" s="274"/>
      <c r="AF66" s="20" t="s">
        <v>1265</v>
      </c>
      <c r="AG66" s="343"/>
      <c r="AH66" s="340"/>
      <c r="AI66" s="340"/>
      <c r="AJ66" s="340"/>
      <c r="AK66" s="340"/>
      <c r="AL66" s="340"/>
      <c r="AM66" s="340"/>
      <c r="AN66" s="340"/>
      <c r="AO66" s="340"/>
      <c r="AP66" s="340"/>
    </row>
    <row r="67" spans="1:42" s="115" customFormat="1" ht="45" customHeight="1" x14ac:dyDescent="0.25">
      <c r="A67" s="340"/>
      <c r="B67" s="263" t="s">
        <v>1075</v>
      </c>
      <c r="C67" s="261">
        <v>3165326470</v>
      </c>
      <c r="D67" s="264" t="s">
        <v>1076</v>
      </c>
      <c r="E67" s="265">
        <v>33171</v>
      </c>
      <c r="F67" s="263" t="s">
        <v>1077</v>
      </c>
      <c r="G67" s="273"/>
      <c r="H67" s="438"/>
      <c r="I67" s="288" t="s">
        <v>100</v>
      </c>
      <c r="J67" s="19">
        <v>44256</v>
      </c>
      <c r="K67" s="290" t="s">
        <v>205</v>
      </c>
      <c r="L67" s="290">
        <v>1022365127</v>
      </c>
      <c r="M67" s="290"/>
      <c r="N67" s="288">
        <v>4</v>
      </c>
      <c r="O67" s="22" t="s">
        <v>165</v>
      </c>
      <c r="P67" s="412">
        <v>9000000</v>
      </c>
      <c r="Q67" s="293">
        <v>90000000</v>
      </c>
      <c r="R67" s="290"/>
      <c r="S67" s="290"/>
      <c r="T67" s="290">
        <v>300</v>
      </c>
      <c r="U67" s="295">
        <v>44256</v>
      </c>
      <c r="V67" s="295">
        <v>44561</v>
      </c>
      <c r="W67" s="290"/>
      <c r="X67" s="290"/>
      <c r="Y67" s="296"/>
      <c r="Z67" s="291"/>
      <c r="AA67" s="266">
        <v>116</v>
      </c>
      <c r="AB67" s="411">
        <v>44235</v>
      </c>
      <c r="AC67" s="332"/>
      <c r="AD67" s="266"/>
      <c r="AE67" s="290"/>
      <c r="AF67" s="20" t="s">
        <v>1265</v>
      </c>
      <c r="AG67" s="343"/>
      <c r="AH67" s="340"/>
      <c r="AI67" s="340"/>
      <c r="AJ67" s="340"/>
      <c r="AK67" s="340"/>
      <c r="AL67" s="340"/>
      <c r="AM67" s="340"/>
      <c r="AN67" s="340"/>
      <c r="AO67" s="340"/>
      <c r="AP67" s="340"/>
    </row>
    <row r="68" spans="1:42" s="115" customFormat="1" ht="45" customHeight="1" x14ac:dyDescent="0.25">
      <c r="A68" s="340"/>
      <c r="B68" s="35" t="s">
        <v>1204</v>
      </c>
      <c r="C68" s="27">
        <v>3043393338</v>
      </c>
      <c r="D68" s="243" t="s">
        <v>986</v>
      </c>
      <c r="E68" s="79">
        <v>33199</v>
      </c>
      <c r="F68" s="263" t="s">
        <v>1077</v>
      </c>
      <c r="G68" s="17"/>
      <c r="H68" s="439"/>
      <c r="I68" s="288" t="s">
        <v>101</v>
      </c>
      <c r="J68" s="19">
        <v>44256</v>
      </c>
      <c r="K68" s="290" t="s">
        <v>221</v>
      </c>
      <c r="L68" s="21">
        <v>1014216673</v>
      </c>
      <c r="M68" s="21"/>
      <c r="N68" s="18">
        <v>7</v>
      </c>
      <c r="O68" s="22" t="s">
        <v>165</v>
      </c>
      <c r="P68" s="412">
        <v>7000000</v>
      </c>
      <c r="Q68" s="293">
        <v>70000000</v>
      </c>
      <c r="R68" s="290"/>
      <c r="S68" s="290"/>
      <c r="T68" s="290">
        <v>300</v>
      </c>
      <c r="U68" s="295">
        <v>44256</v>
      </c>
      <c r="V68" s="295">
        <v>44561</v>
      </c>
      <c r="W68" s="290"/>
      <c r="X68" s="290"/>
      <c r="Y68" s="296"/>
      <c r="Z68" s="291"/>
      <c r="AA68" s="266">
        <v>116</v>
      </c>
      <c r="AB68" s="411">
        <v>44235</v>
      </c>
      <c r="AC68" s="332"/>
      <c r="AD68" s="266"/>
      <c r="AE68" s="290"/>
      <c r="AF68" s="20" t="s">
        <v>326</v>
      </c>
      <c r="AG68" s="343"/>
      <c r="AH68" s="340"/>
      <c r="AI68" s="340"/>
      <c r="AJ68" s="340"/>
      <c r="AK68" s="340"/>
      <c r="AL68" s="340"/>
      <c r="AM68" s="340"/>
      <c r="AN68" s="340"/>
      <c r="AO68" s="340"/>
      <c r="AP68" s="340"/>
    </row>
    <row r="69" spans="1:42" s="115" customFormat="1" ht="45" customHeight="1" x14ac:dyDescent="0.25">
      <c r="A69" s="340"/>
      <c r="B69" s="83" t="s">
        <v>1054</v>
      </c>
      <c r="C69" s="80">
        <v>3204750284</v>
      </c>
      <c r="D69" s="241" t="s">
        <v>1055</v>
      </c>
      <c r="E69" s="82">
        <v>30252</v>
      </c>
      <c r="F69" s="263" t="s">
        <v>1160</v>
      </c>
      <c r="G69" s="273"/>
      <c r="H69" s="438"/>
      <c r="I69" s="288" t="s">
        <v>102</v>
      </c>
      <c r="J69" s="19">
        <v>44256</v>
      </c>
      <c r="K69" s="290" t="s">
        <v>1270</v>
      </c>
      <c r="L69" s="80">
        <v>93089528</v>
      </c>
      <c r="M69" s="80"/>
      <c r="N69" s="145">
        <v>8</v>
      </c>
      <c r="O69" s="22" t="s">
        <v>165</v>
      </c>
      <c r="P69" s="412">
        <v>7000000</v>
      </c>
      <c r="Q69" s="293">
        <v>70000000</v>
      </c>
      <c r="R69" s="290"/>
      <c r="S69" s="290"/>
      <c r="T69" s="290">
        <v>300</v>
      </c>
      <c r="U69" s="295">
        <v>44256</v>
      </c>
      <c r="V69" s="295">
        <v>44561</v>
      </c>
      <c r="W69" s="290"/>
      <c r="X69" s="290"/>
      <c r="Y69" s="296"/>
      <c r="Z69" s="291"/>
      <c r="AA69" s="266">
        <v>116</v>
      </c>
      <c r="AB69" s="411">
        <v>44235</v>
      </c>
      <c r="AC69" s="332"/>
      <c r="AD69" s="266"/>
      <c r="AE69" s="290"/>
      <c r="AF69" s="20" t="s">
        <v>326</v>
      </c>
      <c r="AG69" s="343"/>
      <c r="AH69" s="340"/>
      <c r="AI69" s="340"/>
      <c r="AJ69" s="340"/>
      <c r="AK69" s="340"/>
      <c r="AL69" s="340"/>
      <c r="AM69" s="340"/>
      <c r="AN69" s="340"/>
      <c r="AO69" s="340"/>
      <c r="AP69" s="340"/>
    </row>
    <row r="70" spans="1:42" s="115" customFormat="1" ht="45" customHeight="1" x14ac:dyDescent="0.25">
      <c r="A70" s="340"/>
      <c r="B70" s="35" t="s">
        <v>972</v>
      </c>
      <c r="C70" s="27">
        <v>3106888654</v>
      </c>
      <c r="D70" s="243" t="s">
        <v>971</v>
      </c>
      <c r="E70" s="79">
        <v>24117</v>
      </c>
      <c r="F70" s="263" t="s">
        <v>1083</v>
      </c>
      <c r="G70" s="273"/>
      <c r="H70" s="438"/>
      <c r="I70" s="288" t="s">
        <v>103</v>
      </c>
      <c r="J70" s="19">
        <v>44256</v>
      </c>
      <c r="K70" s="328" t="s">
        <v>217</v>
      </c>
      <c r="L70" s="27">
        <v>79371892</v>
      </c>
      <c r="M70" s="27"/>
      <c r="N70" s="17">
        <v>1</v>
      </c>
      <c r="O70" s="35" t="s">
        <v>1114</v>
      </c>
      <c r="P70" s="330">
        <v>1412200</v>
      </c>
      <c r="Q70" s="293">
        <f>+P70*4</f>
        <v>5648800</v>
      </c>
      <c r="R70" s="290"/>
      <c r="S70" s="290"/>
      <c r="T70" s="290">
        <v>120</v>
      </c>
      <c r="U70" s="295">
        <v>44256</v>
      </c>
      <c r="V70" s="295">
        <v>44377</v>
      </c>
      <c r="W70" s="290"/>
      <c r="X70" s="290"/>
      <c r="Y70" s="296"/>
      <c r="Z70" s="291"/>
      <c r="AA70" s="288">
        <v>103</v>
      </c>
      <c r="AB70" s="296">
        <v>44230</v>
      </c>
      <c r="AC70" s="332"/>
      <c r="AD70" s="266"/>
      <c r="AE70" s="290"/>
      <c r="AF70" s="20" t="s">
        <v>1115</v>
      </c>
      <c r="AG70" s="343"/>
      <c r="AH70" s="340"/>
      <c r="AI70" s="340"/>
      <c r="AJ70" s="340"/>
      <c r="AK70" s="340"/>
      <c r="AL70" s="340"/>
      <c r="AM70" s="340"/>
      <c r="AN70" s="340"/>
      <c r="AO70" s="340"/>
      <c r="AP70" s="340"/>
    </row>
    <row r="71" spans="1:42" s="115" customFormat="1" ht="45" customHeight="1" x14ac:dyDescent="0.25">
      <c r="A71" s="340"/>
      <c r="B71" s="35" t="s">
        <v>969</v>
      </c>
      <c r="C71" s="27">
        <v>3133109791</v>
      </c>
      <c r="D71" s="243" t="s">
        <v>970</v>
      </c>
      <c r="E71" s="79">
        <v>26580</v>
      </c>
      <c r="F71" s="263" t="s">
        <v>1083</v>
      </c>
      <c r="G71" s="273"/>
      <c r="H71" s="438"/>
      <c r="I71" s="288" t="s">
        <v>104</v>
      </c>
      <c r="J71" s="19">
        <v>44256</v>
      </c>
      <c r="K71" s="285" t="s">
        <v>218</v>
      </c>
      <c r="L71" s="27">
        <v>39568744</v>
      </c>
      <c r="M71" s="27"/>
      <c r="N71" s="17">
        <v>1</v>
      </c>
      <c r="O71" s="35" t="s">
        <v>968</v>
      </c>
      <c r="P71" s="330">
        <v>1412200</v>
      </c>
      <c r="Q71" s="293">
        <f>+P71*4</f>
        <v>5648800</v>
      </c>
      <c r="R71" s="290"/>
      <c r="S71" s="290"/>
      <c r="T71" s="290">
        <v>120</v>
      </c>
      <c r="U71" s="295">
        <v>44256</v>
      </c>
      <c r="V71" s="295">
        <v>44377</v>
      </c>
      <c r="W71" s="290"/>
      <c r="X71" s="290"/>
      <c r="Y71" s="296"/>
      <c r="Z71" s="291"/>
      <c r="AA71" s="288">
        <v>103</v>
      </c>
      <c r="AB71" s="296">
        <v>44230</v>
      </c>
      <c r="AC71" s="332"/>
      <c r="AD71" s="266"/>
      <c r="AE71" s="290"/>
      <c r="AF71" s="20" t="s">
        <v>1115</v>
      </c>
      <c r="AG71" s="343"/>
      <c r="AH71" s="340"/>
      <c r="AI71" s="340"/>
      <c r="AJ71" s="340"/>
      <c r="AK71" s="340"/>
      <c r="AL71" s="340"/>
      <c r="AM71" s="340"/>
      <c r="AN71" s="340"/>
      <c r="AO71" s="340"/>
      <c r="AP71" s="340"/>
    </row>
    <row r="72" spans="1:42" s="115" customFormat="1" ht="45" customHeight="1" x14ac:dyDescent="0.25">
      <c r="A72" s="340"/>
      <c r="B72" s="35" t="s">
        <v>1328</v>
      </c>
      <c r="C72" s="27">
        <v>3015119617</v>
      </c>
      <c r="D72" s="243" t="s">
        <v>1329</v>
      </c>
      <c r="E72" s="79">
        <v>28340</v>
      </c>
      <c r="F72" s="263" t="s">
        <v>1331</v>
      </c>
      <c r="G72" s="273"/>
      <c r="H72" s="438"/>
      <c r="I72" s="288" t="s">
        <v>105</v>
      </c>
      <c r="J72" s="19">
        <v>44256</v>
      </c>
      <c r="K72" s="285" t="s">
        <v>1330</v>
      </c>
      <c r="L72" s="27">
        <v>8002202</v>
      </c>
      <c r="M72" s="27"/>
      <c r="N72" s="18">
        <v>4</v>
      </c>
      <c r="O72" s="35" t="s">
        <v>968</v>
      </c>
      <c r="P72" s="330">
        <v>1412200</v>
      </c>
      <c r="Q72" s="293">
        <f>+P72*4</f>
        <v>5648800</v>
      </c>
      <c r="R72" s="290"/>
      <c r="S72" s="290"/>
      <c r="T72" s="290">
        <v>120</v>
      </c>
      <c r="U72" s="295">
        <v>44256</v>
      </c>
      <c r="V72" s="295">
        <v>44377</v>
      </c>
      <c r="W72" s="290"/>
      <c r="X72" s="290"/>
      <c r="Y72" s="296"/>
      <c r="Z72" s="291"/>
      <c r="AA72" s="288">
        <v>103</v>
      </c>
      <c r="AB72" s="296">
        <v>44230</v>
      </c>
      <c r="AC72" s="332"/>
      <c r="AD72" s="266"/>
      <c r="AE72" s="290"/>
      <c r="AF72" s="20" t="s">
        <v>1115</v>
      </c>
      <c r="AG72" s="343"/>
      <c r="AH72" s="340"/>
      <c r="AI72" s="340"/>
      <c r="AJ72" s="340"/>
      <c r="AK72" s="340"/>
      <c r="AL72" s="340"/>
      <c r="AM72" s="340"/>
      <c r="AN72" s="340"/>
      <c r="AO72" s="340"/>
      <c r="AP72" s="340"/>
    </row>
    <row r="73" spans="1:42" s="115" customFormat="1" ht="45" customHeight="1" x14ac:dyDescent="0.25">
      <c r="A73" s="340"/>
      <c r="B73" s="35" t="s">
        <v>979</v>
      </c>
      <c r="C73" s="27">
        <v>3143160180</v>
      </c>
      <c r="D73" s="243" t="s">
        <v>980</v>
      </c>
      <c r="E73" s="79">
        <v>23944</v>
      </c>
      <c r="F73" s="263" t="s">
        <v>1083</v>
      </c>
      <c r="G73" s="273"/>
      <c r="H73" s="438"/>
      <c r="I73" s="288" t="s">
        <v>106</v>
      </c>
      <c r="J73" s="19">
        <v>44256</v>
      </c>
      <c r="K73" s="290" t="s">
        <v>224</v>
      </c>
      <c r="L73" s="21">
        <v>51799019</v>
      </c>
      <c r="M73" s="21"/>
      <c r="N73" s="18">
        <v>4</v>
      </c>
      <c r="O73" s="22" t="s">
        <v>162</v>
      </c>
      <c r="P73" s="330">
        <v>1172300</v>
      </c>
      <c r="Q73" s="293">
        <v>11723000</v>
      </c>
      <c r="R73" s="290"/>
      <c r="S73" s="290"/>
      <c r="T73" s="290">
        <v>300</v>
      </c>
      <c r="U73" s="295">
        <v>44256</v>
      </c>
      <c r="V73" s="295">
        <v>44561</v>
      </c>
      <c r="W73" s="290"/>
      <c r="X73" s="290"/>
      <c r="Y73" s="296"/>
      <c r="Z73" s="291"/>
      <c r="AA73" s="288"/>
      <c r="AB73" s="296"/>
      <c r="AC73" s="332"/>
      <c r="AD73" s="266"/>
      <c r="AE73" s="274"/>
      <c r="AF73" s="275" t="s">
        <v>310</v>
      </c>
      <c r="AG73" s="343"/>
      <c r="AH73" s="340"/>
      <c r="AI73" s="340"/>
      <c r="AJ73" s="340"/>
      <c r="AK73" s="340"/>
      <c r="AL73" s="340"/>
      <c r="AM73" s="340"/>
      <c r="AN73" s="340"/>
      <c r="AO73" s="340"/>
      <c r="AP73" s="340"/>
    </row>
    <row r="74" spans="1:42" s="115" customFormat="1" ht="45" customHeight="1" x14ac:dyDescent="0.25">
      <c r="A74" s="340"/>
      <c r="B74" s="35" t="s">
        <v>1127</v>
      </c>
      <c r="C74" s="27">
        <v>3213939069</v>
      </c>
      <c r="D74" s="243" t="s">
        <v>973</v>
      </c>
      <c r="E74" s="79">
        <v>34280</v>
      </c>
      <c r="F74" s="263" t="s">
        <v>1122</v>
      </c>
      <c r="G74" s="273"/>
      <c r="H74" s="438"/>
      <c r="I74" s="288" t="s">
        <v>107</v>
      </c>
      <c r="J74" s="19">
        <v>44256</v>
      </c>
      <c r="K74" s="290" t="s">
        <v>527</v>
      </c>
      <c r="L74" s="32">
        <v>1033759152</v>
      </c>
      <c r="M74" s="27"/>
      <c r="N74" s="18">
        <v>0</v>
      </c>
      <c r="O74" s="22" t="s">
        <v>162</v>
      </c>
      <c r="P74" s="330">
        <v>1356600</v>
      </c>
      <c r="Q74" s="293">
        <v>13566000</v>
      </c>
      <c r="R74" s="290"/>
      <c r="S74" s="290"/>
      <c r="T74" s="290">
        <v>300</v>
      </c>
      <c r="U74" s="295">
        <v>44256</v>
      </c>
      <c r="V74" s="295">
        <v>44561</v>
      </c>
      <c r="W74" s="290"/>
      <c r="X74" s="290"/>
      <c r="Y74" s="296"/>
      <c r="Z74" s="291"/>
      <c r="AA74" s="288"/>
      <c r="AB74" s="296"/>
      <c r="AC74" s="332"/>
      <c r="AD74" s="266"/>
      <c r="AE74" s="274"/>
      <c r="AF74" s="275" t="s">
        <v>310</v>
      </c>
      <c r="AG74" s="343"/>
      <c r="AH74" s="340"/>
      <c r="AI74" s="340"/>
      <c r="AJ74" s="340"/>
      <c r="AK74" s="340"/>
      <c r="AL74" s="340"/>
      <c r="AM74" s="340"/>
      <c r="AN74" s="340"/>
      <c r="AO74" s="340"/>
      <c r="AP74" s="340"/>
    </row>
    <row r="75" spans="1:42" s="115" customFormat="1" ht="45" customHeight="1" x14ac:dyDescent="0.25">
      <c r="A75" s="340"/>
      <c r="B75" s="83" t="s">
        <v>1123</v>
      </c>
      <c r="C75" s="80">
        <v>3188388254</v>
      </c>
      <c r="D75" s="241" t="s">
        <v>1124</v>
      </c>
      <c r="E75" s="82">
        <v>33964</v>
      </c>
      <c r="F75" s="263" t="s">
        <v>1080</v>
      </c>
      <c r="G75" s="273"/>
      <c r="H75" s="438"/>
      <c r="I75" s="288" t="s">
        <v>108</v>
      </c>
      <c r="J75" s="19">
        <v>44256</v>
      </c>
      <c r="K75" s="290" t="s">
        <v>231</v>
      </c>
      <c r="L75" s="21">
        <v>1071987306</v>
      </c>
      <c r="M75" s="21"/>
      <c r="N75" s="18">
        <v>3</v>
      </c>
      <c r="O75" s="22" t="s">
        <v>162</v>
      </c>
      <c r="P75" s="330">
        <v>1356600</v>
      </c>
      <c r="Q75" s="293">
        <v>13566000</v>
      </c>
      <c r="R75" s="290"/>
      <c r="S75" s="290"/>
      <c r="T75" s="290">
        <v>300</v>
      </c>
      <c r="U75" s="295">
        <v>44256</v>
      </c>
      <c r="V75" s="295">
        <v>44561</v>
      </c>
      <c r="W75" s="290"/>
      <c r="X75" s="290"/>
      <c r="Y75" s="296"/>
      <c r="Z75" s="291"/>
      <c r="AA75" s="288"/>
      <c r="AB75" s="296"/>
      <c r="AC75" s="332"/>
      <c r="AD75" s="266"/>
      <c r="AE75" s="274"/>
      <c r="AF75" s="275" t="s">
        <v>310</v>
      </c>
      <c r="AG75" s="343"/>
      <c r="AH75" s="340"/>
      <c r="AI75" s="340"/>
      <c r="AJ75" s="340"/>
      <c r="AK75" s="340"/>
      <c r="AL75" s="340"/>
      <c r="AM75" s="340"/>
      <c r="AN75" s="340"/>
      <c r="AO75" s="340"/>
      <c r="AP75" s="340"/>
    </row>
    <row r="76" spans="1:42" s="115" customFormat="1" ht="45" customHeight="1" x14ac:dyDescent="0.25">
      <c r="A76" s="340"/>
      <c r="B76" s="35" t="s">
        <v>976</v>
      </c>
      <c r="C76" s="27">
        <v>3203107952</v>
      </c>
      <c r="D76" s="243" t="s">
        <v>975</v>
      </c>
      <c r="E76" s="79">
        <v>33102</v>
      </c>
      <c r="F76" s="263" t="s">
        <v>1080</v>
      </c>
      <c r="G76" s="273"/>
      <c r="H76" s="438"/>
      <c r="I76" s="288" t="s">
        <v>109</v>
      </c>
      <c r="J76" s="19">
        <v>44256</v>
      </c>
      <c r="K76" s="290" t="s">
        <v>214</v>
      </c>
      <c r="L76" s="21">
        <v>1071986861</v>
      </c>
      <c r="M76" s="21"/>
      <c r="N76" s="18">
        <v>5</v>
      </c>
      <c r="O76" s="22" t="s">
        <v>162</v>
      </c>
      <c r="P76" s="330">
        <v>1356600</v>
      </c>
      <c r="Q76" s="293">
        <v>13566000</v>
      </c>
      <c r="R76" s="290"/>
      <c r="S76" s="290"/>
      <c r="T76" s="290">
        <v>300</v>
      </c>
      <c r="U76" s="295">
        <v>44256</v>
      </c>
      <c r="V76" s="295">
        <v>44561</v>
      </c>
      <c r="W76" s="290"/>
      <c r="X76" s="290"/>
      <c r="Y76" s="296"/>
      <c r="Z76" s="291"/>
      <c r="AA76" s="288"/>
      <c r="AB76" s="296"/>
      <c r="AC76" s="332"/>
      <c r="AD76" s="266"/>
      <c r="AE76" s="290"/>
      <c r="AF76" s="275" t="s">
        <v>310</v>
      </c>
      <c r="AG76" s="343"/>
      <c r="AH76" s="340"/>
      <c r="AI76" s="340"/>
      <c r="AJ76" s="340"/>
      <c r="AK76" s="340"/>
      <c r="AL76" s="340"/>
      <c r="AM76" s="340"/>
      <c r="AN76" s="340"/>
      <c r="AO76" s="340"/>
      <c r="AP76" s="340"/>
    </row>
    <row r="77" spans="1:42" s="115" customFormat="1" ht="45" customHeight="1" x14ac:dyDescent="0.25">
      <c r="A77" s="340"/>
      <c r="B77" s="244" t="s">
        <v>1161</v>
      </c>
      <c r="C77" s="245">
        <v>3046528714</v>
      </c>
      <c r="D77" s="254" t="s">
        <v>1266</v>
      </c>
      <c r="E77" s="246">
        <v>31889</v>
      </c>
      <c r="F77" s="263" t="s">
        <v>1332</v>
      </c>
      <c r="G77" s="273"/>
      <c r="H77" s="438"/>
      <c r="I77" s="288" t="s">
        <v>110</v>
      </c>
      <c r="J77" s="19">
        <v>44256</v>
      </c>
      <c r="K77" s="290" t="s">
        <v>216</v>
      </c>
      <c r="L77" s="21">
        <v>1082858574</v>
      </c>
      <c r="M77" s="21"/>
      <c r="N77" s="18">
        <v>8</v>
      </c>
      <c r="O77" s="35" t="s">
        <v>968</v>
      </c>
      <c r="P77" s="330">
        <v>1412200</v>
      </c>
      <c r="Q77" s="293">
        <f>+P77*4</f>
        <v>5648800</v>
      </c>
      <c r="R77" s="290"/>
      <c r="S77" s="290"/>
      <c r="T77" s="303">
        <v>120</v>
      </c>
      <c r="U77" s="295">
        <v>44256</v>
      </c>
      <c r="V77" s="295">
        <v>44377</v>
      </c>
      <c r="W77" s="290"/>
      <c r="X77" s="290"/>
      <c r="Y77" s="296"/>
      <c r="Z77" s="291"/>
      <c r="AA77" s="288">
        <v>103</v>
      </c>
      <c r="AB77" s="296">
        <v>44230</v>
      </c>
      <c r="AC77" s="332"/>
      <c r="AD77" s="266"/>
      <c r="AE77" s="290"/>
      <c r="AF77" s="275" t="s">
        <v>1115</v>
      </c>
      <c r="AG77" s="343"/>
      <c r="AH77" s="340"/>
      <c r="AI77" s="340"/>
      <c r="AJ77" s="340"/>
      <c r="AK77" s="340"/>
      <c r="AL77" s="340"/>
      <c r="AM77" s="340"/>
      <c r="AN77" s="340"/>
      <c r="AO77" s="340"/>
      <c r="AP77" s="340"/>
    </row>
    <row r="78" spans="1:42" s="31" customFormat="1" ht="45" customHeight="1" x14ac:dyDescent="0.25">
      <c r="A78" s="262"/>
      <c r="B78" s="83" t="s">
        <v>1110</v>
      </c>
      <c r="C78" s="80">
        <v>3157625870</v>
      </c>
      <c r="D78" s="241" t="s">
        <v>1111</v>
      </c>
      <c r="E78" s="82">
        <v>21669</v>
      </c>
      <c r="F78" s="263" t="s">
        <v>1080</v>
      </c>
      <c r="G78" s="273"/>
      <c r="H78" s="438"/>
      <c r="I78" s="288" t="s">
        <v>111</v>
      </c>
      <c r="J78" s="19">
        <v>44256</v>
      </c>
      <c r="K78" s="328" t="s">
        <v>208</v>
      </c>
      <c r="L78" s="21">
        <v>41752358</v>
      </c>
      <c r="M78" s="21"/>
      <c r="N78" s="18">
        <v>7</v>
      </c>
      <c r="O78" s="22" t="s">
        <v>160</v>
      </c>
      <c r="P78" s="292">
        <v>2781000</v>
      </c>
      <c r="Q78" s="293">
        <f>+P78*10</f>
        <v>27810000</v>
      </c>
      <c r="R78" s="290"/>
      <c r="S78" s="290"/>
      <c r="T78" s="290">
        <v>300</v>
      </c>
      <c r="U78" s="295">
        <v>44256</v>
      </c>
      <c r="V78" s="295">
        <v>44561</v>
      </c>
      <c r="W78" s="290"/>
      <c r="X78" s="290"/>
      <c r="Y78" s="296"/>
      <c r="Z78" s="291"/>
      <c r="AA78" s="288"/>
      <c r="AB78" s="296"/>
      <c r="AC78" s="297">
        <v>2785000</v>
      </c>
      <c r="AD78" s="266"/>
      <c r="AE78" s="290"/>
      <c r="AF78" s="275" t="s">
        <v>1338</v>
      </c>
      <c r="AG78" s="278"/>
      <c r="AH78" s="262"/>
      <c r="AI78" s="262"/>
      <c r="AJ78" s="262"/>
      <c r="AK78" s="262"/>
      <c r="AL78" s="262"/>
      <c r="AM78" s="262"/>
      <c r="AN78" s="262"/>
      <c r="AO78" s="262"/>
      <c r="AP78" s="262"/>
    </row>
    <row r="79" spans="1:42" s="31" customFormat="1" ht="45" customHeight="1" x14ac:dyDescent="0.25">
      <c r="A79" s="262"/>
      <c r="B79" s="83" t="s">
        <v>897</v>
      </c>
      <c r="C79" s="80">
        <v>3204799071</v>
      </c>
      <c r="D79" s="241" t="s">
        <v>898</v>
      </c>
      <c r="E79" s="82">
        <v>34804</v>
      </c>
      <c r="F79" s="263" t="s">
        <v>1080</v>
      </c>
      <c r="G79" s="273"/>
      <c r="H79" s="438"/>
      <c r="I79" s="288" t="s">
        <v>112</v>
      </c>
      <c r="J79" s="19">
        <v>44256</v>
      </c>
      <c r="K79" s="290" t="s">
        <v>1084</v>
      </c>
      <c r="L79" s="80">
        <v>1019108402</v>
      </c>
      <c r="M79" s="80"/>
      <c r="N79" s="145">
        <v>3</v>
      </c>
      <c r="O79" s="409" t="s">
        <v>173</v>
      </c>
      <c r="P79" s="292">
        <v>3090000</v>
      </c>
      <c r="Q79" s="293">
        <f>+P79*10</f>
        <v>30900000</v>
      </c>
      <c r="R79" s="294"/>
      <c r="S79" s="294"/>
      <c r="T79" s="290">
        <v>300</v>
      </c>
      <c r="U79" s="295">
        <v>44256</v>
      </c>
      <c r="V79" s="295">
        <v>44561</v>
      </c>
      <c r="W79" s="290"/>
      <c r="X79" s="290"/>
      <c r="Y79" s="296"/>
      <c r="Z79" s="291"/>
      <c r="AA79" s="288"/>
      <c r="AB79" s="296"/>
      <c r="AC79" s="297"/>
      <c r="AD79" s="266"/>
      <c r="AE79" s="290"/>
      <c r="AF79" s="20" t="s">
        <v>326</v>
      </c>
      <c r="AG79" s="278"/>
      <c r="AH79" s="262"/>
      <c r="AI79" s="262"/>
      <c r="AJ79" s="262"/>
      <c r="AK79" s="262"/>
      <c r="AL79" s="262"/>
      <c r="AM79" s="262"/>
      <c r="AN79" s="262"/>
      <c r="AO79" s="262"/>
      <c r="AP79" s="262"/>
    </row>
    <row r="80" spans="1:42" s="31" customFormat="1" ht="45" customHeight="1" x14ac:dyDescent="0.25">
      <c r="A80" s="262"/>
      <c r="B80" s="263" t="s">
        <v>1086</v>
      </c>
      <c r="C80" s="261">
        <v>3157897914</v>
      </c>
      <c r="D80" s="264" t="s">
        <v>1088</v>
      </c>
      <c r="E80" s="265">
        <v>30021</v>
      </c>
      <c r="F80" s="405" t="s">
        <v>1087</v>
      </c>
      <c r="G80" s="273"/>
      <c r="H80" s="438"/>
      <c r="I80" s="288" t="s">
        <v>113</v>
      </c>
      <c r="J80" s="19">
        <v>44256</v>
      </c>
      <c r="K80" s="291" t="s">
        <v>237</v>
      </c>
      <c r="L80" s="290">
        <v>22733494</v>
      </c>
      <c r="M80" s="290"/>
      <c r="N80" s="288">
        <v>0</v>
      </c>
      <c r="O80" s="409" t="s">
        <v>174</v>
      </c>
      <c r="P80" s="307">
        <v>2884000</v>
      </c>
      <c r="Q80" s="293">
        <f>+P80*10</f>
        <v>28840000</v>
      </c>
      <c r="R80" s="290"/>
      <c r="S80" s="290"/>
      <c r="T80" s="290">
        <v>300</v>
      </c>
      <c r="U80" s="295">
        <v>44256</v>
      </c>
      <c r="V80" s="295">
        <v>44561</v>
      </c>
      <c r="W80" s="290"/>
      <c r="X80" s="290"/>
      <c r="Y80" s="296"/>
      <c r="Z80" s="291"/>
      <c r="AA80" s="288">
        <v>105</v>
      </c>
      <c r="AB80" s="296">
        <v>44230</v>
      </c>
      <c r="AC80" s="297"/>
      <c r="AD80" s="266"/>
      <c r="AE80" s="290"/>
      <c r="AF80" s="20" t="s">
        <v>326</v>
      </c>
      <c r="AG80" s="278"/>
      <c r="AH80" s="262"/>
      <c r="AI80" s="262"/>
      <c r="AJ80" s="262"/>
      <c r="AK80" s="262"/>
      <c r="AL80" s="262"/>
      <c r="AM80" s="262"/>
      <c r="AN80" s="262"/>
      <c r="AO80" s="262"/>
      <c r="AP80" s="262"/>
    </row>
    <row r="81" spans="1:42" s="31" customFormat="1" ht="45" customHeight="1" x14ac:dyDescent="0.25">
      <c r="A81" s="262"/>
      <c r="B81" s="410" t="s">
        <v>1090</v>
      </c>
      <c r="C81" s="261">
        <v>8342645</v>
      </c>
      <c r="D81" s="203" t="s">
        <v>1091</v>
      </c>
      <c r="E81" s="265">
        <v>31018</v>
      </c>
      <c r="F81" s="263" t="s">
        <v>1083</v>
      </c>
      <c r="G81" s="273"/>
      <c r="H81" s="438"/>
      <c r="I81" s="288" t="s">
        <v>114</v>
      </c>
      <c r="J81" s="289">
        <v>44256</v>
      </c>
      <c r="K81" s="290" t="s">
        <v>1092</v>
      </c>
      <c r="L81" s="290">
        <v>20358936</v>
      </c>
      <c r="M81" s="290"/>
      <c r="N81" s="288">
        <v>9</v>
      </c>
      <c r="O81" s="291" t="s">
        <v>185</v>
      </c>
      <c r="P81" s="293">
        <v>1172300</v>
      </c>
      <c r="Q81" s="310">
        <v>11723000</v>
      </c>
      <c r="R81" s="294"/>
      <c r="S81" s="294"/>
      <c r="T81" s="290">
        <v>300</v>
      </c>
      <c r="U81" s="295">
        <v>44256</v>
      </c>
      <c r="V81" s="295">
        <v>44561</v>
      </c>
      <c r="W81" s="290"/>
      <c r="X81" s="290"/>
      <c r="Y81" s="266"/>
      <c r="Z81" s="311"/>
      <c r="AA81" s="288" t="s">
        <v>1344</v>
      </c>
      <c r="AB81" s="296">
        <v>44230</v>
      </c>
      <c r="AC81" s="297"/>
      <c r="AD81" s="266"/>
      <c r="AE81" s="290"/>
      <c r="AF81" s="20" t="s">
        <v>319</v>
      </c>
      <c r="AG81" s="278"/>
      <c r="AH81" s="262"/>
      <c r="AI81" s="262"/>
      <c r="AJ81" s="262"/>
      <c r="AK81" s="262"/>
      <c r="AL81" s="262"/>
      <c r="AM81" s="262"/>
      <c r="AN81" s="262"/>
      <c r="AO81" s="262"/>
      <c r="AP81" s="262"/>
    </row>
    <row r="82" spans="1:42" s="31" customFormat="1" ht="45" customHeight="1" x14ac:dyDescent="0.25">
      <c r="A82" s="262"/>
      <c r="B82" s="408" t="s">
        <v>1094</v>
      </c>
      <c r="C82" s="261">
        <v>3102637466</v>
      </c>
      <c r="D82" s="264" t="s">
        <v>1095</v>
      </c>
      <c r="E82" s="265">
        <v>32022</v>
      </c>
      <c r="F82" s="405" t="s">
        <v>1077</v>
      </c>
      <c r="G82" s="273"/>
      <c r="H82" s="438"/>
      <c r="I82" s="288" t="s">
        <v>115</v>
      </c>
      <c r="J82" s="289">
        <v>44256</v>
      </c>
      <c r="K82" s="290" t="s">
        <v>1096</v>
      </c>
      <c r="L82" s="290">
        <v>1019017602</v>
      </c>
      <c r="M82" s="290"/>
      <c r="N82" s="288">
        <v>9</v>
      </c>
      <c r="O82" s="291" t="s">
        <v>1097</v>
      </c>
      <c r="P82" s="330">
        <v>1412200</v>
      </c>
      <c r="Q82" s="293">
        <f t="shared" ref="Q82:Q88" si="2">+P82*10</f>
        <v>14122000</v>
      </c>
      <c r="R82" s="290"/>
      <c r="S82" s="290"/>
      <c r="T82" s="303">
        <v>300</v>
      </c>
      <c r="U82" s="295">
        <v>44256</v>
      </c>
      <c r="V82" s="295">
        <v>44561</v>
      </c>
      <c r="W82" s="290"/>
      <c r="X82" s="290"/>
      <c r="Y82" s="266"/>
      <c r="Z82" s="311"/>
      <c r="AA82" s="288">
        <v>100</v>
      </c>
      <c r="AB82" s="296">
        <v>44230</v>
      </c>
      <c r="AC82" s="297"/>
      <c r="AD82" s="266"/>
      <c r="AE82" s="290"/>
      <c r="AF82" s="20" t="s">
        <v>326</v>
      </c>
      <c r="AG82" s="278"/>
      <c r="AH82" s="262"/>
      <c r="AI82" s="262"/>
      <c r="AJ82" s="262"/>
      <c r="AK82" s="262"/>
      <c r="AL82" s="262"/>
      <c r="AM82" s="262"/>
      <c r="AN82" s="262"/>
      <c r="AO82" s="262"/>
      <c r="AP82" s="262"/>
    </row>
    <row r="83" spans="1:42" s="31" customFormat="1" ht="45" customHeight="1" x14ac:dyDescent="0.25">
      <c r="A83" s="262"/>
      <c r="B83" s="263" t="s">
        <v>1099</v>
      </c>
      <c r="C83" s="261">
        <v>3204582290</v>
      </c>
      <c r="D83" s="264" t="s">
        <v>1168</v>
      </c>
      <c r="E83" s="265">
        <v>31643</v>
      </c>
      <c r="F83" s="405" t="s">
        <v>1080</v>
      </c>
      <c r="G83" s="273"/>
      <c r="H83" s="438"/>
      <c r="I83" s="288" t="s">
        <v>116</v>
      </c>
      <c r="J83" s="289">
        <v>44256</v>
      </c>
      <c r="K83" s="290" t="s">
        <v>472</v>
      </c>
      <c r="L83" s="290">
        <v>1069832050</v>
      </c>
      <c r="M83" s="290"/>
      <c r="N83" s="288">
        <v>0</v>
      </c>
      <c r="O83" s="291" t="s">
        <v>321</v>
      </c>
      <c r="P83" s="292">
        <v>2060000</v>
      </c>
      <c r="Q83" s="299">
        <f t="shared" si="2"/>
        <v>20600000</v>
      </c>
      <c r="R83" s="290"/>
      <c r="S83" s="290"/>
      <c r="T83" s="303">
        <v>300</v>
      </c>
      <c r="U83" s="295">
        <v>44256</v>
      </c>
      <c r="V83" s="295">
        <v>44561</v>
      </c>
      <c r="W83" s="290"/>
      <c r="X83" s="290"/>
      <c r="Y83" s="261"/>
      <c r="Z83" s="263"/>
      <c r="AA83" s="288" t="s">
        <v>1346</v>
      </c>
      <c r="AB83" s="296">
        <v>44230</v>
      </c>
      <c r="AC83" s="297"/>
      <c r="AD83" s="266"/>
      <c r="AE83" s="290"/>
      <c r="AF83" s="275" t="s">
        <v>316</v>
      </c>
      <c r="AG83" s="278"/>
      <c r="AH83" s="262"/>
      <c r="AI83" s="262"/>
      <c r="AJ83" s="262"/>
      <c r="AK83" s="262"/>
      <c r="AL83" s="262"/>
      <c r="AM83" s="262"/>
      <c r="AN83" s="262"/>
      <c r="AO83" s="262"/>
      <c r="AP83" s="262"/>
    </row>
    <row r="84" spans="1:42" s="31" customFormat="1" ht="45" customHeight="1" x14ac:dyDescent="0.25">
      <c r="A84" s="262"/>
      <c r="B84" s="263" t="s">
        <v>994</v>
      </c>
      <c r="C84" s="261">
        <v>3112249693</v>
      </c>
      <c r="D84" s="264" t="s">
        <v>995</v>
      </c>
      <c r="E84" s="265">
        <v>23990</v>
      </c>
      <c r="F84" s="263" t="s">
        <v>1101</v>
      </c>
      <c r="G84" s="273"/>
      <c r="H84" s="438"/>
      <c r="I84" s="288" t="s">
        <v>117</v>
      </c>
      <c r="J84" s="289">
        <v>44256</v>
      </c>
      <c r="K84" s="328" t="s">
        <v>248</v>
      </c>
      <c r="L84" s="261">
        <v>39559231</v>
      </c>
      <c r="M84" s="261"/>
      <c r="N84" s="273">
        <v>7</v>
      </c>
      <c r="O84" s="263" t="s">
        <v>993</v>
      </c>
      <c r="P84" s="293">
        <v>1339000</v>
      </c>
      <c r="Q84" s="299">
        <f t="shared" si="2"/>
        <v>13390000</v>
      </c>
      <c r="R84" s="290"/>
      <c r="S84" s="290"/>
      <c r="T84" s="303">
        <v>300</v>
      </c>
      <c r="U84" s="295">
        <v>44256</v>
      </c>
      <c r="V84" s="295">
        <v>44561</v>
      </c>
      <c r="W84" s="290"/>
      <c r="X84" s="290"/>
      <c r="Y84" s="261"/>
      <c r="Z84" s="263"/>
      <c r="AA84" s="288" t="s">
        <v>1345</v>
      </c>
      <c r="AB84" s="296">
        <v>44230</v>
      </c>
      <c r="AC84" s="297"/>
      <c r="AD84" s="266"/>
      <c r="AE84" s="290"/>
      <c r="AF84" s="275" t="s">
        <v>1202</v>
      </c>
      <c r="AG84" s="278"/>
      <c r="AH84" s="262"/>
      <c r="AI84" s="262"/>
      <c r="AJ84" s="262"/>
      <c r="AK84" s="262"/>
      <c r="AL84" s="262"/>
      <c r="AM84" s="262"/>
      <c r="AN84" s="262"/>
      <c r="AO84" s="262"/>
      <c r="AP84" s="262"/>
    </row>
    <row r="85" spans="1:42" s="31" customFormat="1" ht="45" customHeight="1" x14ac:dyDescent="0.25">
      <c r="A85" s="262"/>
      <c r="B85" s="274" t="s">
        <v>1137</v>
      </c>
      <c r="C85" s="328">
        <v>8342249</v>
      </c>
      <c r="D85" s="392" t="s">
        <v>1138</v>
      </c>
      <c r="E85" s="341">
        <v>26449</v>
      </c>
      <c r="F85" s="274" t="s">
        <v>1139</v>
      </c>
      <c r="G85" s="266"/>
      <c r="H85" s="435"/>
      <c r="I85" s="288" t="s">
        <v>118</v>
      </c>
      <c r="J85" s="289">
        <v>44256</v>
      </c>
      <c r="K85" s="290" t="s">
        <v>238</v>
      </c>
      <c r="L85" s="290">
        <v>11319745</v>
      </c>
      <c r="M85" s="21"/>
      <c r="N85" s="18">
        <v>1</v>
      </c>
      <c r="O85" s="22" t="s">
        <v>1140</v>
      </c>
      <c r="P85" s="299">
        <v>3090000</v>
      </c>
      <c r="Q85" s="299">
        <f t="shared" si="2"/>
        <v>30900000</v>
      </c>
      <c r="R85" s="290"/>
      <c r="S85" s="290"/>
      <c r="T85" s="303">
        <v>300</v>
      </c>
      <c r="U85" s="295">
        <v>44256</v>
      </c>
      <c r="V85" s="295">
        <v>44561</v>
      </c>
      <c r="W85" s="290"/>
      <c r="X85" s="290"/>
      <c r="Y85" s="261"/>
      <c r="Z85" s="263"/>
      <c r="AA85" s="288" t="s">
        <v>1347</v>
      </c>
      <c r="AB85" s="296">
        <v>44230</v>
      </c>
      <c r="AC85" s="297"/>
      <c r="AD85" s="266"/>
      <c r="AE85" s="290"/>
      <c r="AF85" s="267" t="s">
        <v>1339</v>
      </c>
      <c r="AG85" s="278"/>
      <c r="AH85" s="262"/>
      <c r="AI85" s="262"/>
      <c r="AJ85" s="262"/>
      <c r="AK85" s="262"/>
      <c r="AL85" s="262"/>
      <c r="AM85" s="262"/>
      <c r="AN85" s="262"/>
      <c r="AO85" s="262"/>
      <c r="AP85" s="262"/>
    </row>
    <row r="86" spans="1:42" s="31" customFormat="1" ht="45" customHeight="1" x14ac:dyDescent="0.25">
      <c r="A86" s="262"/>
      <c r="B86" s="274" t="s">
        <v>1148</v>
      </c>
      <c r="C86" s="328">
        <v>3102952232</v>
      </c>
      <c r="D86" s="392" t="s">
        <v>1149</v>
      </c>
      <c r="E86" s="341">
        <v>28431</v>
      </c>
      <c r="F86" s="274" t="s">
        <v>1083</v>
      </c>
      <c r="G86" s="266"/>
      <c r="H86" s="435"/>
      <c r="I86" s="288" t="s">
        <v>119</v>
      </c>
      <c r="J86" s="289">
        <v>44256</v>
      </c>
      <c r="K86" s="290" t="s">
        <v>529</v>
      </c>
      <c r="L86" s="290">
        <v>11222990</v>
      </c>
      <c r="M86" s="21"/>
      <c r="N86" s="18">
        <v>1</v>
      </c>
      <c r="O86" s="22" t="s">
        <v>1348</v>
      </c>
      <c r="P86" s="307">
        <v>2060000</v>
      </c>
      <c r="Q86" s="437">
        <f t="shared" si="2"/>
        <v>20600000</v>
      </c>
      <c r="R86" s="290"/>
      <c r="S86" s="290"/>
      <c r="T86" s="303">
        <v>300</v>
      </c>
      <c r="U86" s="295">
        <v>44256</v>
      </c>
      <c r="V86" s="295">
        <v>44561</v>
      </c>
      <c r="W86" s="290"/>
      <c r="X86" s="290"/>
      <c r="Y86" s="261"/>
      <c r="Z86" s="263"/>
      <c r="AA86" s="288" t="s">
        <v>1349</v>
      </c>
      <c r="AB86" s="296">
        <v>44230</v>
      </c>
      <c r="AC86" s="297"/>
      <c r="AD86" s="266"/>
      <c r="AE86" s="290"/>
      <c r="AF86" s="267" t="s">
        <v>1339</v>
      </c>
      <c r="AG86" s="278"/>
      <c r="AH86" s="262"/>
      <c r="AI86" s="262"/>
      <c r="AJ86" s="262"/>
      <c r="AK86" s="262"/>
      <c r="AL86" s="262"/>
      <c r="AM86" s="262"/>
      <c r="AN86" s="262"/>
      <c r="AO86" s="262"/>
      <c r="AP86" s="262"/>
    </row>
    <row r="87" spans="1:42" s="31" customFormat="1" ht="45" customHeight="1" x14ac:dyDescent="0.25">
      <c r="A87" s="262"/>
      <c r="B87" s="274" t="s">
        <v>1141</v>
      </c>
      <c r="C87" s="328">
        <v>8342288</v>
      </c>
      <c r="D87" s="392" t="s">
        <v>995</v>
      </c>
      <c r="E87" s="341">
        <v>27527</v>
      </c>
      <c r="F87" s="274" t="s">
        <v>1083</v>
      </c>
      <c r="G87" s="266"/>
      <c r="H87" s="435"/>
      <c r="I87" s="288" t="s">
        <v>120</v>
      </c>
      <c r="J87" s="289">
        <v>44256</v>
      </c>
      <c r="K87" s="290" t="s">
        <v>254</v>
      </c>
      <c r="L87" s="328">
        <v>52228188</v>
      </c>
      <c r="M87" s="93"/>
      <c r="N87" s="86">
        <v>5</v>
      </c>
      <c r="O87" s="291" t="s">
        <v>1142</v>
      </c>
      <c r="P87" s="330">
        <v>1412200</v>
      </c>
      <c r="Q87" s="293">
        <f t="shared" si="2"/>
        <v>14122000</v>
      </c>
      <c r="R87" s="290"/>
      <c r="S87" s="290"/>
      <c r="T87" s="303">
        <v>300</v>
      </c>
      <c r="U87" s="295">
        <v>44256</v>
      </c>
      <c r="V87" s="295">
        <v>44561</v>
      </c>
      <c r="W87" s="290"/>
      <c r="X87" s="290"/>
      <c r="Y87" s="261"/>
      <c r="Z87" s="263"/>
      <c r="AA87" s="288" t="s">
        <v>1350</v>
      </c>
      <c r="AB87" s="296">
        <v>44230</v>
      </c>
      <c r="AC87" s="297"/>
      <c r="AD87" s="266"/>
      <c r="AE87" s="290"/>
      <c r="AF87" s="267" t="s">
        <v>316</v>
      </c>
      <c r="AG87" s="278"/>
      <c r="AH87" s="262"/>
      <c r="AI87" s="262"/>
      <c r="AJ87" s="262"/>
      <c r="AK87" s="262"/>
      <c r="AL87" s="262"/>
      <c r="AM87" s="262"/>
      <c r="AN87" s="262"/>
      <c r="AO87" s="262"/>
      <c r="AP87" s="262"/>
    </row>
    <row r="88" spans="1:42" s="31" customFormat="1" ht="45" customHeight="1" x14ac:dyDescent="0.25">
      <c r="A88" s="262"/>
      <c r="B88" s="274" t="s">
        <v>1143</v>
      </c>
      <c r="C88" s="328">
        <v>8345000</v>
      </c>
      <c r="D88" s="392" t="s">
        <v>1144</v>
      </c>
      <c r="E88" s="341">
        <v>27715</v>
      </c>
      <c r="F88" s="274" t="s">
        <v>1083</v>
      </c>
      <c r="G88" s="266"/>
      <c r="H88" s="435"/>
      <c r="I88" s="288" t="s">
        <v>121</v>
      </c>
      <c r="J88" s="289">
        <v>44256</v>
      </c>
      <c r="K88" s="290" t="s">
        <v>255</v>
      </c>
      <c r="L88" s="328">
        <v>39571689</v>
      </c>
      <c r="M88" s="93"/>
      <c r="N88" s="86">
        <v>5</v>
      </c>
      <c r="O88" s="100" t="s">
        <v>609</v>
      </c>
      <c r="P88" s="292">
        <v>5665000</v>
      </c>
      <c r="Q88" s="299">
        <f t="shared" si="2"/>
        <v>56650000</v>
      </c>
      <c r="R88" s="290"/>
      <c r="S88" s="290"/>
      <c r="T88" s="303">
        <v>300</v>
      </c>
      <c r="U88" s="295">
        <v>44256</v>
      </c>
      <c r="V88" s="295">
        <v>44561</v>
      </c>
      <c r="W88" s="290"/>
      <c r="X88" s="290"/>
      <c r="Y88" s="261"/>
      <c r="Z88" s="263"/>
      <c r="AA88" s="288" t="s">
        <v>1351</v>
      </c>
      <c r="AB88" s="296">
        <v>44230</v>
      </c>
      <c r="AC88" s="297"/>
      <c r="AD88" s="266"/>
      <c r="AE88" s="290"/>
      <c r="AF88" s="267" t="s">
        <v>316</v>
      </c>
      <c r="AG88" s="278"/>
      <c r="AH88" s="262"/>
      <c r="AI88" s="262"/>
      <c r="AJ88" s="262"/>
      <c r="AK88" s="262"/>
      <c r="AL88" s="262"/>
      <c r="AM88" s="262"/>
      <c r="AN88" s="262"/>
      <c r="AO88" s="262"/>
      <c r="AP88" s="262"/>
    </row>
    <row r="89" spans="1:42" s="31" customFormat="1" ht="45" customHeight="1" x14ac:dyDescent="0.25">
      <c r="A89" s="262"/>
      <c r="B89" s="274" t="s">
        <v>1152</v>
      </c>
      <c r="C89" s="328">
        <v>3007919609</v>
      </c>
      <c r="D89" s="392" t="s">
        <v>1153</v>
      </c>
      <c r="E89" s="341">
        <v>30520</v>
      </c>
      <c r="F89" s="274" t="s">
        <v>1080</v>
      </c>
      <c r="G89" s="266"/>
      <c r="H89" s="435"/>
      <c r="I89" s="288" t="s">
        <v>122</v>
      </c>
      <c r="J89" s="289">
        <v>44256</v>
      </c>
      <c r="K89" s="274" t="s">
        <v>233</v>
      </c>
      <c r="L89" s="290">
        <v>53079800</v>
      </c>
      <c r="M89" s="290"/>
      <c r="N89" s="288">
        <v>9</v>
      </c>
      <c r="O89" s="34" t="s">
        <v>597</v>
      </c>
      <c r="P89" s="292">
        <v>1172300</v>
      </c>
      <c r="Q89" s="299">
        <v>11723000</v>
      </c>
      <c r="R89" s="290"/>
      <c r="S89" s="290"/>
      <c r="T89" s="303">
        <v>300</v>
      </c>
      <c r="U89" s="295">
        <v>44256</v>
      </c>
      <c r="V89" s="295">
        <v>44561</v>
      </c>
      <c r="W89" s="290"/>
      <c r="X89" s="290"/>
      <c r="Y89" s="261"/>
      <c r="Z89" s="263"/>
      <c r="AA89" s="288" t="s">
        <v>1352</v>
      </c>
      <c r="AB89" s="296">
        <v>44230</v>
      </c>
      <c r="AC89" s="297"/>
      <c r="AD89" s="266"/>
      <c r="AE89" s="290"/>
      <c r="AF89" s="267" t="s">
        <v>1359</v>
      </c>
      <c r="AG89" s="278"/>
      <c r="AH89" s="262"/>
      <c r="AI89" s="262"/>
      <c r="AJ89" s="262"/>
      <c r="AK89" s="262"/>
      <c r="AL89" s="262"/>
      <c r="AM89" s="262"/>
      <c r="AN89" s="262"/>
      <c r="AO89" s="262"/>
      <c r="AP89" s="262"/>
    </row>
    <row r="90" spans="1:42" s="31" customFormat="1" ht="45" customHeight="1" x14ac:dyDescent="0.25">
      <c r="A90" s="262"/>
      <c r="B90" s="83" t="s">
        <v>899</v>
      </c>
      <c r="C90" s="80">
        <v>3203611899</v>
      </c>
      <c r="D90" s="241" t="s">
        <v>900</v>
      </c>
      <c r="E90" s="82">
        <v>29441</v>
      </c>
      <c r="F90" s="274" t="s">
        <v>1101</v>
      </c>
      <c r="G90" s="266"/>
      <c r="H90" s="435"/>
      <c r="I90" s="288" t="s">
        <v>123</v>
      </c>
      <c r="J90" s="289">
        <v>44256</v>
      </c>
      <c r="K90" s="328" t="s">
        <v>232</v>
      </c>
      <c r="L90" s="261">
        <v>52449460</v>
      </c>
      <c r="M90" s="80"/>
      <c r="N90" s="145">
        <v>2</v>
      </c>
      <c r="O90" s="83" t="s">
        <v>597</v>
      </c>
      <c r="P90" s="292">
        <v>1172300</v>
      </c>
      <c r="Q90" s="299">
        <v>11723000</v>
      </c>
      <c r="R90" s="290"/>
      <c r="S90" s="290"/>
      <c r="T90" s="303">
        <v>300</v>
      </c>
      <c r="U90" s="295">
        <v>44256</v>
      </c>
      <c r="V90" s="295">
        <v>44561</v>
      </c>
      <c r="W90" s="290"/>
      <c r="X90" s="290"/>
      <c r="Y90" s="261"/>
      <c r="Z90" s="263"/>
      <c r="AA90" s="288" t="s">
        <v>1352</v>
      </c>
      <c r="AB90" s="296">
        <v>44230</v>
      </c>
      <c r="AC90" s="297"/>
      <c r="AD90" s="266"/>
      <c r="AE90" s="290"/>
      <c r="AF90" s="267" t="s">
        <v>1359</v>
      </c>
      <c r="AG90" s="278"/>
      <c r="AH90" s="262"/>
      <c r="AI90" s="262"/>
      <c r="AJ90" s="262"/>
      <c r="AK90" s="262"/>
      <c r="AL90" s="262"/>
      <c r="AM90" s="262"/>
      <c r="AN90" s="262"/>
      <c r="AO90" s="262"/>
      <c r="AP90" s="262"/>
    </row>
    <row r="91" spans="1:42" s="31" customFormat="1" ht="45" customHeight="1" x14ac:dyDescent="0.25">
      <c r="A91" s="262"/>
      <c r="B91" s="263" t="s">
        <v>1005</v>
      </c>
      <c r="C91" s="261">
        <v>3502527330</v>
      </c>
      <c r="D91" s="264" t="s">
        <v>1006</v>
      </c>
      <c r="E91" s="265">
        <v>34477</v>
      </c>
      <c r="F91" s="332" t="s">
        <v>1169</v>
      </c>
      <c r="G91" s="261"/>
      <c r="H91" s="438"/>
      <c r="I91" s="288" t="s">
        <v>124</v>
      </c>
      <c r="J91" s="289">
        <v>44256</v>
      </c>
      <c r="K91" s="328" t="s">
        <v>1007</v>
      </c>
      <c r="L91" s="261">
        <v>1020793194</v>
      </c>
      <c r="M91" s="261"/>
      <c r="N91" s="273">
        <v>6</v>
      </c>
      <c r="O91" s="263" t="s">
        <v>1008</v>
      </c>
      <c r="P91" s="292">
        <v>2060000</v>
      </c>
      <c r="Q91" s="299">
        <v>20600000</v>
      </c>
      <c r="R91" s="290"/>
      <c r="S91" s="290"/>
      <c r="T91" s="303">
        <v>300</v>
      </c>
      <c r="U91" s="295">
        <v>44256</v>
      </c>
      <c r="V91" s="295">
        <v>44561</v>
      </c>
      <c r="W91" s="290"/>
      <c r="X91" s="290"/>
      <c r="Y91" s="261"/>
      <c r="Z91" s="263"/>
      <c r="AA91" s="288" t="s">
        <v>1353</v>
      </c>
      <c r="AB91" s="296">
        <v>44230</v>
      </c>
      <c r="AC91" s="297"/>
      <c r="AD91" s="266"/>
      <c r="AE91" s="290"/>
      <c r="AF91" s="267" t="s">
        <v>312</v>
      </c>
      <c r="AG91" s="278"/>
      <c r="AH91" s="262"/>
      <c r="AI91" s="262"/>
      <c r="AJ91" s="262"/>
      <c r="AK91" s="262"/>
      <c r="AL91" s="262"/>
      <c r="AM91" s="262"/>
      <c r="AN91" s="262"/>
      <c r="AO91" s="262"/>
      <c r="AP91" s="262"/>
    </row>
    <row r="92" spans="1:42" s="31" customFormat="1" ht="45" customHeight="1" x14ac:dyDescent="0.25">
      <c r="A92" s="262"/>
      <c r="B92" s="83" t="s">
        <v>1039</v>
      </c>
      <c r="C92" s="80">
        <v>3183898545</v>
      </c>
      <c r="D92" s="241" t="s">
        <v>1040</v>
      </c>
      <c r="E92" s="82">
        <v>33716</v>
      </c>
      <c r="F92" s="80"/>
      <c r="G92" s="80"/>
      <c r="H92" s="438"/>
      <c r="I92" s="288" t="s">
        <v>125</v>
      </c>
      <c r="J92" s="289">
        <v>44256</v>
      </c>
      <c r="K92" s="341" t="s">
        <v>1041</v>
      </c>
      <c r="L92" s="261">
        <v>1110522696</v>
      </c>
      <c r="M92" s="27"/>
      <c r="N92" s="17">
        <v>6</v>
      </c>
      <c r="O92" s="83" t="s">
        <v>1042</v>
      </c>
      <c r="P92" s="292">
        <v>2060000</v>
      </c>
      <c r="Q92" s="299">
        <v>20600000</v>
      </c>
      <c r="R92" s="290"/>
      <c r="S92" s="290"/>
      <c r="T92" s="303">
        <v>300</v>
      </c>
      <c r="U92" s="295">
        <v>44256</v>
      </c>
      <c r="V92" s="295">
        <v>44561</v>
      </c>
      <c r="W92" s="290"/>
      <c r="X92" s="290"/>
      <c r="Y92" s="261"/>
      <c r="Z92" s="263"/>
      <c r="AA92" s="288" t="s">
        <v>1353</v>
      </c>
      <c r="AB92" s="296">
        <v>44230</v>
      </c>
      <c r="AC92" s="297"/>
      <c r="AD92" s="266"/>
      <c r="AE92" s="290"/>
      <c r="AF92" s="267" t="s">
        <v>312</v>
      </c>
      <c r="AG92" s="278"/>
      <c r="AH92" s="262"/>
      <c r="AI92" s="262"/>
      <c r="AJ92" s="262"/>
      <c r="AK92" s="262"/>
      <c r="AL92" s="262"/>
      <c r="AM92" s="262"/>
      <c r="AN92" s="262"/>
      <c r="AO92" s="262"/>
      <c r="AP92" s="262"/>
    </row>
    <row r="93" spans="1:42" s="31" customFormat="1" ht="45" customHeight="1" x14ac:dyDescent="0.25">
      <c r="A93" s="262"/>
      <c r="B93" s="274" t="s">
        <v>1151</v>
      </c>
      <c r="C93" s="328">
        <v>3042443150</v>
      </c>
      <c r="D93" s="402" t="s">
        <v>992</v>
      </c>
      <c r="E93" s="403">
        <v>31358</v>
      </c>
      <c r="F93" s="274" t="s">
        <v>1080</v>
      </c>
      <c r="G93" s="266"/>
      <c r="H93" s="435"/>
      <c r="I93" s="288" t="s">
        <v>126</v>
      </c>
      <c r="J93" s="289">
        <v>44256</v>
      </c>
      <c r="K93" s="290" t="s">
        <v>229</v>
      </c>
      <c r="L93" s="328">
        <v>39584939</v>
      </c>
      <c r="M93" s="69"/>
      <c r="N93" s="30">
        <v>8</v>
      </c>
      <c r="O93" s="291" t="s">
        <v>1209</v>
      </c>
      <c r="P93" s="330">
        <v>1412200</v>
      </c>
      <c r="Q93" s="293">
        <f>+P93*10</f>
        <v>14122000</v>
      </c>
      <c r="R93" s="290"/>
      <c r="S93" s="290"/>
      <c r="T93" s="303">
        <v>300</v>
      </c>
      <c r="U93" s="295">
        <v>44256</v>
      </c>
      <c r="V93" s="295">
        <v>44561</v>
      </c>
      <c r="W93" s="290"/>
      <c r="X93" s="290"/>
      <c r="Y93" s="261"/>
      <c r="Z93" s="263"/>
      <c r="AA93" s="288">
        <v>106</v>
      </c>
      <c r="AB93" s="296">
        <v>44230</v>
      </c>
      <c r="AC93" s="297"/>
      <c r="AD93" s="266"/>
      <c r="AE93" s="290"/>
      <c r="AF93" s="267" t="s">
        <v>312</v>
      </c>
      <c r="AG93" s="278"/>
      <c r="AH93" s="262"/>
      <c r="AI93" s="262"/>
      <c r="AJ93" s="262"/>
      <c r="AK93" s="262"/>
      <c r="AL93" s="262"/>
      <c r="AM93" s="262"/>
      <c r="AN93" s="262"/>
      <c r="AO93" s="262"/>
      <c r="AP93" s="262"/>
    </row>
    <row r="94" spans="1:42" s="31" customFormat="1" ht="45" customHeight="1" x14ac:dyDescent="0.25">
      <c r="A94" s="262"/>
      <c r="B94" s="83" t="s">
        <v>1173</v>
      </c>
      <c r="C94" s="80"/>
      <c r="D94" s="241" t="s">
        <v>1174</v>
      </c>
      <c r="E94" s="82">
        <v>0</v>
      </c>
      <c r="F94" s="263"/>
      <c r="G94" s="273"/>
      <c r="H94" s="438"/>
      <c r="I94" s="288" t="s">
        <v>127</v>
      </c>
      <c r="J94" s="289">
        <v>44256</v>
      </c>
      <c r="K94" s="291" t="s">
        <v>257</v>
      </c>
      <c r="L94" s="261"/>
      <c r="M94" s="21">
        <v>800066001</v>
      </c>
      <c r="N94" s="145">
        <v>3</v>
      </c>
      <c r="O94" s="263" t="s">
        <v>1175</v>
      </c>
      <c r="P94" s="293">
        <f>+Q94/10</f>
        <v>1500000</v>
      </c>
      <c r="Q94" s="299">
        <v>15000000</v>
      </c>
      <c r="R94" s="290"/>
      <c r="S94" s="290"/>
      <c r="T94" s="303"/>
      <c r="U94" s="295"/>
      <c r="V94" s="295">
        <v>44561</v>
      </c>
      <c r="W94" s="290"/>
      <c r="X94" s="290"/>
      <c r="Y94" s="261"/>
      <c r="Z94" s="263"/>
      <c r="AA94" s="288"/>
      <c r="AB94" s="296"/>
      <c r="AC94" s="297"/>
      <c r="AD94" s="266"/>
      <c r="AE94" s="290"/>
      <c r="AF94" s="20" t="s">
        <v>319</v>
      </c>
      <c r="AG94" s="278"/>
      <c r="AH94" s="262"/>
      <c r="AI94" s="262"/>
      <c r="AJ94" s="262"/>
      <c r="AK94" s="262"/>
      <c r="AL94" s="262"/>
      <c r="AM94" s="262"/>
      <c r="AN94" s="262"/>
      <c r="AO94" s="262"/>
      <c r="AP94" s="262"/>
    </row>
    <row r="95" spans="1:42" s="31" customFormat="1" ht="45" customHeight="1" x14ac:dyDescent="0.25">
      <c r="A95" s="262"/>
      <c r="B95" s="83" t="s">
        <v>1181</v>
      </c>
      <c r="C95" s="80"/>
      <c r="D95" s="203" t="s">
        <v>1182</v>
      </c>
      <c r="E95" s="82">
        <v>0</v>
      </c>
      <c r="F95" s="263"/>
      <c r="G95" s="273"/>
      <c r="H95" s="438"/>
      <c r="I95" s="288" t="s">
        <v>128</v>
      </c>
      <c r="J95" s="289">
        <v>44256</v>
      </c>
      <c r="K95" s="328" t="s">
        <v>1179</v>
      </c>
      <c r="L95" s="261"/>
      <c r="M95" s="21">
        <v>800219154</v>
      </c>
      <c r="N95" s="145">
        <v>1</v>
      </c>
      <c r="O95" s="263" t="s">
        <v>1180</v>
      </c>
      <c r="P95" s="292">
        <v>1000000</v>
      </c>
      <c r="Q95" s="299">
        <v>10000000</v>
      </c>
      <c r="R95" s="290"/>
      <c r="S95" s="290"/>
      <c r="T95" s="303">
        <v>300</v>
      </c>
      <c r="U95" s="295">
        <v>44256</v>
      </c>
      <c r="V95" s="295">
        <v>44561</v>
      </c>
      <c r="W95" s="290"/>
      <c r="X95" s="290"/>
      <c r="Y95" s="261"/>
      <c r="Z95" s="263"/>
      <c r="AA95" s="288">
        <v>137</v>
      </c>
      <c r="AB95" s="296">
        <v>44250</v>
      </c>
      <c r="AC95" s="297"/>
      <c r="AD95" s="266"/>
      <c r="AE95" s="290"/>
      <c r="AF95" s="20" t="s">
        <v>1198</v>
      </c>
      <c r="AG95" s="278"/>
      <c r="AH95" s="262"/>
      <c r="AI95" s="262"/>
      <c r="AJ95" s="262"/>
      <c r="AK95" s="262"/>
      <c r="AL95" s="262"/>
      <c r="AM95" s="262"/>
      <c r="AN95" s="262"/>
      <c r="AO95" s="262"/>
      <c r="AP95" s="262"/>
    </row>
    <row r="96" spans="1:42" s="31" customFormat="1" ht="45" customHeight="1" x14ac:dyDescent="0.25">
      <c r="A96" s="262"/>
      <c r="B96" s="83" t="s">
        <v>1185</v>
      </c>
      <c r="C96" s="80"/>
      <c r="D96" s="203" t="s">
        <v>1186</v>
      </c>
      <c r="E96" s="82">
        <v>0</v>
      </c>
      <c r="F96" s="263"/>
      <c r="G96" s="273"/>
      <c r="H96" s="438"/>
      <c r="I96" s="288" t="s">
        <v>129</v>
      </c>
      <c r="J96" s="289">
        <v>44256</v>
      </c>
      <c r="K96" s="328" t="s">
        <v>1183</v>
      </c>
      <c r="L96" s="261"/>
      <c r="M96" s="80">
        <v>901062680</v>
      </c>
      <c r="N96" s="145">
        <v>2</v>
      </c>
      <c r="O96" s="263" t="s">
        <v>1184</v>
      </c>
      <c r="P96" s="292">
        <v>4500000</v>
      </c>
      <c r="Q96" s="299">
        <v>45000000</v>
      </c>
      <c r="R96" s="290"/>
      <c r="S96" s="290"/>
      <c r="T96" s="303">
        <v>300</v>
      </c>
      <c r="U96" s="295">
        <v>44256</v>
      </c>
      <c r="V96" s="295">
        <v>44561</v>
      </c>
      <c r="W96" s="290"/>
      <c r="X96" s="290"/>
      <c r="Y96" s="261"/>
      <c r="Z96" s="263"/>
      <c r="AA96" s="288">
        <v>144</v>
      </c>
      <c r="AB96" s="296">
        <v>44252</v>
      </c>
      <c r="AC96" s="297"/>
      <c r="AD96" s="266"/>
      <c r="AE96" s="274"/>
      <c r="AF96" s="267" t="s">
        <v>1265</v>
      </c>
      <c r="AG96" s="278"/>
      <c r="AH96" s="262"/>
      <c r="AI96" s="262"/>
      <c r="AJ96" s="262"/>
      <c r="AK96" s="262"/>
      <c r="AL96" s="262"/>
      <c r="AM96" s="262"/>
      <c r="AN96" s="262"/>
      <c r="AO96" s="262"/>
      <c r="AP96" s="262"/>
    </row>
    <row r="97" spans="1:42" s="31" customFormat="1" ht="45" customHeight="1" x14ac:dyDescent="0.25">
      <c r="A97" s="262"/>
      <c r="B97" s="263" t="s">
        <v>1354</v>
      </c>
      <c r="C97" s="261"/>
      <c r="D97" s="264" t="s">
        <v>1355</v>
      </c>
      <c r="E97" s="265">
        <v>25720</v>
      </c>
      <c r="F97" s="405"/>
      <c r="G97" s="273"/>
      <c r="H97" s="438"/>
      <c r="I97" s="288" t="s">
        <v>130</v>
      </c>
      <c r="J97" s="289">
        <v>44257</v>
      </c>
      <c r="K97" s="274" t="s">
        <v>1337</v>
      </c>
      <c r="L97" s="261">
        <v>79529873</v>
      </c>
      <c r="M97" s="261"/>
      <c r="N97" s="145">
        <v>2</v>
      </c>
      <c r="O97" s="263" t="s">
        <v>1356</v>
      </c>
      <c r="P97" s="292">
        <v>1500000</v>
      </c>
      <c r="Q97" s="299">
        <v>3000000</v>
      </c>
      <c r="R97" s="290"/>
      <c r="S97" s="290"/>
      <c r="T97" s="303">
        <v>59</v>
      </c>
      <c r="U97" s="295">
        <v>44257</v>
      </c>
      <c r="V97" s="295">
        <v>44316</v>
      </c>
      <c r="W97" s="290"/>
      <c r="X97" s="290"/>
      <c r="Y97" s="261"/>
      <c r="Z97" s="263"/>
      <c r="AA97" s="288">
        <v>150</v>
      </c>
      <c r="AB97" s="296">
        <v>44256</v>
      </c>
      <c r="AC97" s="297"/>
      <c r="AD97" s="266"/>
      <c r="AE97" s="290"/>
      <c r="AF97" s="267" t="s">
        <v>1339</v>
      </c>
      <c r="AG97" s="278"/>
      <c r="AH97" s="262"/>
      <c r="AI97" s="262"/>
      <c r="AJ97" s="262"/>
      <c r="AK97" s="262"/>
      <c r="AL97" s="262"/>
      <c r="AM97" s="262"/>
      <c r="AN97" s="262"/>
      <c r="AO97" s="262"/>
      <c r="AP97" s="262"/>
    </row>
    <row r="98" spans="1:42" s="31" customFormat="1" ht="45" customHeight="1" x14ac:dyDescent="0.25">
      <c r="A98" s="262"/>
      <c r="B98" s="263" t="s">
        <v>1333</v>
      </c>
      <c r="C98" s="261"/>
      <c r="D98" s="264" t="s">
        <v>1334</v>
      </c>
      <c r="E98" s="261"/>
      <c r="F98" s="263"/>
      <c r="G98" s="273"/>
      <c r="H98" s="438"/>
      <c r="I98" s="288" t="s">
        <v>131</v>
      </c>
      <c r="J98" s="289">
        <v>44257</v>
      </c>
      <c r="K98" s="290" t="s">
        <v>1335</v>
      </c>
      <c r="L98" s="261">
        <v>39573460</v>
      </c>
      <c r="M98" s="290"/>
      <c r="N98" s="145">
        <v>5</v>
      </c>
      <c r="O98" s="263" t="s">
        <v>1336</v>
      </c>
      <c r="P98" s="293">
        <v>2781000</v>
      </c>
      <c r="Q98" s="299">
        <f>2781000*10</f>
        <v>27810000</v>
      </c>
      <c r="R98" s="290"/>
      <c r="S98" s="290"/>
      <c r="T98" s="303">
        <f>270+29</f>
        <v>299</v>
      </c>
      <c r="U98" s="295">
        <v>44257</v>
      </c>
      <c r="V98" s="295">
        <v>44561</v>
      </c>
      <c r="W98" s="290"/>
      <c r="X98" s="290"/>
      <c r="Y98" s="261"/>
      <c r="Z98" s="263"/>
      <c r="AA98" s="288">
        <v>143</v>
      </c>
      <c r="AB98" s="296">
        <v>44251</v>
      </c>
      <c r="AC98" s="297">
        <v>2781000</v>
      </c>
      <c r="AD98" s="266"/>
      <c r="AE98" s="290"/>
      <c r="AF98" s="267" t="s">
        <v>1113</v>
      </c>
      <c r="AG98" s="278"/>
      <c r="AH98" s="262"/>
      <c r="AI98" s="262"/>
      <c r="AJ98" s="262"/>
      <c r="AK98" s="262"/>
      <c r="AL98" s="262"/>
      <c r="AM98" s="262"/>
      <c r="AN98" s="262"/>
      <c r="AO98" s="262"/>
      <c r="AP98" s="262"/>
    </row>
    <row r="99" spans="1:42" s="175" customFormat="1" ht="45" customHeight="1" x14ac:dyDescent="0.25">
      <c r="A99" s="262"/>
      <c r="B99" s="263" t="s">
        <v>1342</v>
      </c>
      <c r="C99" s="261"/>
      <c r="D99" s="264" t="s">
        <v>1341</v>
      </c>
      <c r="E99" s="261"/>
      <c r="F99" s="263"/>
      <c r="G99" s="273"/>
      <c r="H99" s="438"/>
      <c r="I99" s="288" t="s">
        <v>132</v>
      </c>
      <c r="J99" s="289">
        <v>44259</v>
      </c>
      <c r="K99" s="274" t="s">
        <v>1340</v>
      </c>
      <c r="L99" s="261">
        <v>1053834314</v>
      </c>
      <c r="M99" s="261"/>
      <c r="N99" s="145">
        <v>0</v>
      </c>
      <c r="O99" s="263" t="s">
        <v>1343</v>
      </c>
      <c r="P99" s="292">
        <v>5000000</v>
      </c>
      <c r="Q99" s="299">
        <v>50000000</v>
      </c>
      <c r="R99" s="290"/>
      <c r="S99" s="290"/>
      <c r="T99" s="303">
        <f>270+27</f>
        <v>297</v>
      </c>
      <c r="U99" s="295">
        <v>44259</v>
      </c>
      <c r="V99" s="295">
        <v>44561</v>
      </c>
      <c r="W99" s="290"/>
      <c r="X99" s="290"/>
      <c r="Y99" s="261"/>
      <c r="Z99" s="263"/>
      <c r="AA99" s="288">
        <v>149</v>
      </c>
      <c r="AB99" s="296">
        <v>44256</v>
      </c>
      <c r="AC99" s="297">
        <v>5000000</v>
      </c>
      <c r="AD99" s="266"/>
      <c r="AE99" s="290"/>
      <c r="AF99" s="275" t="s">
        <v>37</v>
      </c>
      <c r="AG99" s="262"/>
      <c r="AH99" s="262"/>
      <c r="AI99" s="262"/>
      <c r="AJ99" s="262"/>
      <c r="AK99" s="262"/>
      <c r="AL99" s="262"/>
      <c r="AM99" s="262"/>
      <c r="AN99" s="262"/>
      <c r="AO99" s="262"/>
      <c r="AP99" s="262"/>
    </row>
    <row r="100" spans="1:42" s="175" customFormat="1" ht="61.5" customHeight="1" x14ac:dyDescent="0.25">
      <c r="A100" s="262"/>
      <c r="B100" s="83" t="s">
        <v>1187</v>
      </c>
      <c r="C100" s="80"/>
      <c r="D100" s="241" t="s">
        <v>1188</v>
      </c>
      <c r="E100" s="82"/>
      <c r="F100" s="263"/>
      <c r="G100" s="273"/>
      <c r="H100" s="438"/>
      <c r="I100" s="288" t="s">
        <v>133</v>
      </c>
      <c r="J100" s="289">
        <v>44260</v>
      </c>
      <c r="K100" s="328" t="s">
        <v>1201</v>
      </c>
      <c r="L100" s="261">
        <v>65768082</v>
      </c>
      <c r="M100" s="80"/>
      <c r="N100" s="145">
        <v>7</v>
      </c>
      <c r="O100" s="263" t="s">
        <v>1357</v>
      </c>
      <c r="P100" s="292">
        <f>+Q100/10</f>
        <v>1320750</v>
      </c>
      <c r="Q100" s="299">
        <v>13207500</v>
      </c>
      <c r="R100" s="290"/>
      <c r="S100" s="290"/>
      <c r="T100" s="303">
        <v>296</v>
      </c>
      <c r="U100" s="295">
        <v>44267</v>
      </c>
      <c r="V100" s="295">
        <v>44561</v>
      </c>
      <c r="W100" s="290"/>
      <c r="X100" s="290"/>
      <c r="Y100" s="261"/>
      <c r="Z100" s="263"/>
      <c r="AA100" s="288">
        <v>146</v>
      </c>
      <c r="AB100" s="296">
        <v>44253</v>
      </c>
      <c r="AC100" s="297">
        <v>1320750</v>
      </c>
      <c r="AD100" s="266"/>
      <c r="AE100" s="290"/>
      <c r="AF100" s="275" t="s">
        <v>310</v>
      </c>
      <c r="AG100" s="262"/>
      <c r="AH100" s="262"/>
      <c r="AI100" s="262"/>
      <c r="AJ100" s="262"/>
      <c r="AK100" s="262"/>
      <c r="AL100" s="262"/>
      <c r="AM100" s="262"/>
      <c r="AN100" s="262"/>
      <c r="AO100" s="262"/>
      <c r="AP100" s="262"/>
    </row>
    <row r="101" spans="1:42" s="64" customFormat="1" ht="45" customHeight="1" x14ac:dyDescent="0.25">
      <c r="A101" s="312"/>
      <c r="B101" s="263" t="s">
        <v>1129</v>
      </c>
      <c r="C101" s="261">
        <v>3176573769</v>
      </c>
      <c r="D101" s="264" t="s">
        <v>1013</v>
      </c>
      <c r="E101" s="265">
        <v>23656</v>
      </c>
      <c r="F101" s="405" t="s">
        <v>1130</v>
      </c>
      <c r="G101" s="273"/>
      <c r="H101" s="438"/>
      <c r="I101" s="288" t="s">
        <v>134</v>
      </c>
      <c r="J101" s="289">
        <v>44265</v>
      </c>
      <c r="K101" s="290" t="s">
        <v>259</v>
      </c>
      <c r="L101" s="261">
        <v>3209572</v>
      </c>
      <c r="M101" s="261"/>
      <c r="N101" s="273">
        <v>1</v>
      </c>
      <c r="O101" s="263" t="s">
        <v>1014</v>
      </c>
      <c r="P101" s="301">
        <v>1000000</v>
      </c>
      <c r="Q101" s="318">
        <v>10000000</v>
      </c>
      <c r="R101" s="317"/>
      <c r="S101" s="317"/>
      <c r="T101" s="319"/>
      <c r="U101" s="320">
        <v>44265</v>
      </c>
      <c r="V101" s="295">
        <v>44561</v>
      </c>
      <c r="W101" s="317"/>
      <c r="X101" s="317"/>
      <c r="Y101" s="314"/>
      <c r="Z101" s="313"/>
      <c r="AA101" s="315"/>
      <c r="AB101" s="321"/>
      <c r="AC101" s="322"/>
      <c r="AD101" s="323"/>
      <c r="AE101" s="324"/>
      <c r="AF101" s="325" t="s">
        <v>1199</v>
      </c>
      <c r="AG101" s="278"/>
      <c r="AH101" s="312"/>
      <c r="AI101" s="312"/>
      <c r="AJ101" s="312"/>
      <c r="AK101" s="312"/>
      <c r="AL101" s="312"/>
      <c r="AM101" s="312"/>
      <c r="AN101" s="312"/>
      <c r="AO101" s="312"/>
      <c r="AP101" s="312"/>
    </row>
    <row r="102" spans="1:42" s="64" customFormat="1" ht="45" customHeight="1" x14ac:dyDescent="0.25">
      <c r="A102" s="312"/>
      <c r="B102" s="313" t="s">
        <v>1360</v>
      </c>
      <c r="C102" s="314"/>
      <c r="D102" s="264" t="s">
        <v>1363</v>
      </c>
      <c r="E102" s="314"/>
      <c r="F102" s="313"/>
      <c r="G102" s="273"/>
      <c r="H102" s="273"/>
      <c r="I102" s="288" t="s">
        <v>135</v>
      </c>
      <c r="J102" s="316">
        <v>44271</v>
      </c>
      <c r="K102" s="324" t="s">
        <v>1361</v>
      </c>
      <c r="L102" s="314"/>
      <c r="M102" s="314">
        <v>901115910</v>
      </c>
      <c r="N102" s="273">
        <v>0</v>
      </c>
      <c r="O102" s="313" t="s">
        <v>1364</v>
      </c>
      <c r="P102" s="301"/>
      <c r="Q102" s="301">
        <v>2477752</v>
      </c>
      <c r="R102" s="317"/>
      <c r="S102" s="317"/>
      <c r="T102" s="319"/>
      <c r="U102" s="320">
        <v>44271</v>
      </c>
      <c r="V102" s="295">
        <v>44561</v>
      </c>
      <c r="W102" s="317"/>
      <c r="X102" s="317"/>
      <c r="Y102" s="314"/>
      <c r="Z102" s="313"/>
      <c r="AA102" s="315"/>
      <c r="AB102" s="321"/>
      <c r="AC102" s="322"/>
      <c r="AD102" s="323"/>
      <c r="AE102" s="317"/>
      <c r="AF102" s="325"/>
      <c r="AG102" s="278"/>
      <c r="AH102" s="312"/>
      <c r="AI102" s="312"/>
      <c r="AJ102" s="312"/>
      <c r="AK102" s="312"/>
      <c r="AL102" s="312"/>
      <c r="AM102" s="312"/>
      <c r="AN102" s="312"/>
      <c r="AO102" s="312"/>
      <c r="AP102" s="312"/>
    </row>
    <row r="103" spans="1:42" s="64" customFormat="1" ht="45" customHeight="1" x14ac:dyDescent="0.25">
      <c r="A103" s="312"/>
      <c r="B103" s="83" t="s">
        <v>1177</v>
      </c>
      <c r="C103" s="80"/>
      <c r="D103" s="241" t="s">
        <v>1178</v>
      </c>
      <c r="E103" s="82">
        <v>0</v>
      </c>
      <c r="F103" s="263"/>
      <c r="G103" s="273"/>
      <c r="H103" s="273"/>
      <c r="I103" s="288" t="s">
        <v>136</v>
      </c>
      <c r="J103" s="289">
        <v>44197</v>
      </c>
      <c r="K103" s="328" t="s">
        <v>302</v>
      </c>
      <c r="L103" s="80"/>
      <c r="M103" s="21">
        <v>900120195</v>
      </c>
      <c r="N103" s="145">
        <v>7</v>
      </c>
      <c r="O103" s="263" t="s">
        <v>1365</v>
      </c>
      <c r="P103" s="301"/>
      <c r="Q103" s="318">
        <v>39000000</v>
      </c>
      <c r="R103" s="317"/>
      <c r="S103" s="317"/>
      <c r="T103" s="319"/>
      <c r="U103" s="320">
        <v>43908</v>
      </c>
      <c r="V103" s="295">
        <v>44561</v>
      </c>
      <c r="W103" s="317"/>
      <c r="X103" s="317"/>
      <c r="Y103" s="314"/>
      <c r="Z103" s="313"/>
      <c r="AA103" s="399"/>
      <c r="AB103" s="327"/>
      <c r="AC103" s="322"/>
      <c r="AD103" s="323"/>
      <c r="AE103" s="314"/>
      <c r="AF103" s="325"/>
      <c r="AG103" s="278"/>
      <c r="AH103" s="312"/>
      <c r="AI103" s="312"/>
      <c r="AJ103" s="312"/>
      <c r="AK103" s="312"/>
      <c r="AL103" s="312"/>
      <c r="AM103" s="312"/>
      <c r="AN103" s="312"/>
      <c r="AO103" s="312"/>
      <c r="AP103" s="312"/>
    </row>
    <row r="104" spans="1:42" s="192" customFormat="1" ht="45" customHeight="1" x14ac:dyDescent="0.25">
      <c r="A104" s="312"/>
      <c r="B104" s="313" t="s">
        <v>1366</v>
      </c>
      <c r="C104" s="314"/>
      <c r="D104" s="264" t="s">
        <v>1367</v>
      </c>
      <c r="E104" s="314"/>
      <c r="F104" s="313"/>
      <c r="G104" s="273"/>
      <c r="H104" s="273"/>
      <c r="I104" s="288" t="s">
        <v>137</v>
      </c>
      <c r="J104" s="316">
        <v>44279</v>
      </c>
      <c r="K104" s="274" t="s">
        <v>1368</v>
      </c>
      <c r="L104" s="314"/>
      <c r="M104" s="314">
        <v>901050980</v>
      </c>
      <c r="N104" s="145">
        <v>5</v>
      </c>
      <c r="O104" s="313" t="s">
        <v>1369</v>
      </c>
      <c r="P104" s="301"/>
      <c r="Q104" s="318">
        <v>3820000</v>
      </c>
      <c r="R104" s="317"/>
      <c r="S104" s="317"/>
      <c r="T104" s="319"/>
      <c r="U104" s="320">
        <v>44279</v>
      </c>
      <c r="V104" s="320"/>
      <c r="W104" s="317"/>
      <c r="X104" s="317"/>
      <c r="Y104" s="314"/>
      <c r="Z104" s="313"/>
      <c r="AA104" s="399"/>
      <c r="AB104" s="327"/>
      <c r="AC104" s="322"/>
      <c r="AD104" s="323"/>
      <c r="AE104" s="314"/>
      <c r="AF104" s="275"/>
      <c r="AG104" s="312"/>
      <c r="AH104" s="312"/>
      <c r="AI104" s="312"/>
      <c r="AJ104" s="312"/>
      <c r="AK104" s="312"/>
      <c r="AL104" s="312"/>
      <c r="AM104" s="312"/>
      <c r="AN104" s="312"/>
      <c r="AO104" s="312"/>
      <c r="AP104" s="312"/>
    </row>
    <row r="105" spans="1:42" s="31" customFormat="1" ht="45" customHeight="1" x14ac:dyDescent="0.25">
      <c r="A105" s="262"/>
      <c r="B105" s="263" t="s">
        <v>1370</v>
      </c>
      <c r="C105" s="261"/>
      <c r="D105" s="264" t="s">
        <v>1166</v>
      </c>
      <c r="E105" s="265">
        <v>36956</v>
      </c>
      <c r="F105" s="263" t="s">
        <v>1371</v>
      </c>
      <c r="G105" s="273"/>
      <c r="H105" s="273"/>
      <c r="I105" s="288" t="s">
        <v>138</v>
      </c>
      <c r="J105" s="289">
        <v>44287</v>
      </c>
      <c r="K105" s="274" t="s">
        <v>1167</v>
      </c>
      <c r="L105" s="261">
        <v>1007293625</v>
      </c>
      <c r="M105" s="261"/>
      <c r="N105" s="288"/>
      <c r="O105" s="263" t="s">
        <v>1372</v>
      </c>
      <c r="P105" s="292">
        <v>1336900</v>
      </c>
      <c r="Q105" s="299">
        <v>4010700</v>
      </c>
      <c r="R105" s="290"/>
      <c r="S105" s="290"/>
      <c r="T105" s="303"/>
      <c r="U105" s="295">
        <v>44287</v>
      </c>
      <c r="V105" s="295">
        <v>44377</v>
      </c>
      <c r="W105" s="290"/>
      <c r="X105" s="290"/>
      <c r="Y105" s="261"/>
      <c r="Z105" s="263"/>
      <c r="AA105" s="288">
        <v>159</v>
      </c>
      <c r="AB105" s="296">
        <v>44266</v>
      </c>
      <c r="AC105" s="292">
        <v>1336900</v>
      </c>
      <c r="AD105" s="266" t="s">
        <v>1373</v>
      </c>
      <c r="AE105" s="290"/>
      <c r="AF105" s="267" t="s">
        <v>1374</v>
      </c>
      <c r="AG105" s="278"/>
      <c r="AH105" s="262"/>
      <c r="AI105" s="262"/>
      <c r="AJ105" s="262"/>
      <c r="AK105" s="262"/>
      <c r="AL105" s="262"/>
      <c r="AM105" s="262"/>
      <c r="AN105" s="262"/>
      <c r="AO105" s="262"/>
      <c r="AP105" s="262"/>
    </row>
    <row r="106" spans="1:42" s="31" customFormat="1" ht="45" customHeight="1" x14ac:dyDescent="0.25">
      <c r="A106" s="262"/>
      <c r="B106" s="263" t="s">
        <v>1128</v>
      </c>
      <c r="C106" s="261">
        <v>3175067825</v>
      </c>
      <c r="D106" s="264" t="s">
        <v>981</v>
      </c>
      <c r="E106" s="265">
        <v>35206</v>
      </c>
      <c r="F106" s="263" t="s">
        <v>1118</v>
      </c>
      <c r="G106" s="273"/>
      <c r="H106" s="273"/>
      <c r="I106" s="288" t="s">
        <v>139</v>
      </c>
      <c r="J106" s="289">
        <v>44291</v>
      </c>
      <c r="K106" s="274" t="s">
        <v>528</v>
      </c>
      <c r="L106" s="261">
        <v>1071987943</v>
      </c>
      <c r="M106" s="261"/>
      <c r="N106" s="288"/>
      <c r="O106" s="263" t="s">
        <v>1375</v>
      </c>
      <c r="P106" s="293">
        <v>1172300</v>
      </c>
      <c r="Q106" s="310">
        <v>3516900</v>
      </c>
      <c r="R106" s="290"/>
      <c r="S106" s="290"/>
      <c r="T106" s="303"/>
      <c r="U106" s="295">
        <v>44291</v>
      </c>
      <c r="V106" s="295">
        <v>44377</v>
      </c>
      <c r="W106" s="290"/>
      <c r="X106" s="290"/>
      <c r="Y106" s="261"/>
      <c r="Z106" s="263"/>
      <c r="AA106" s="288">
        <v>161</v>
      </c>
      <c r="AB106" s="296">
        <v>44266</v>
      </c>
      <c r="AC106" s="440">
        <v>1172300</v>
      </c>
      <c r="AD106" s="266" t="s">
        <v>1373</v>
      </c>
      <c r="AE106" s="290"/>
      <c r="AF106" s="267" t="s">
        <v>1374</v>
      </c>
      <c r="AG106" s="278"/>
      <c r="AH106" s="262"/>
      <c r="AI106" s="262"/>
      <c r="AJ106" s="262"/>
      <c r="AK106" s="262"/>
      <c r="AL106" s="262"/>
      <c r="AM106" s="262"/>
      <c r="AN106" s="262"/>
      <c r="AO106" s="262"/>
      <c r="AP106" s="262"/>
    </row>
    <row r="107" spans="1:42" s="31" customFormat="1" ht="45" customHeight="1" x14ac:dyDescent="0.25">
      <c r="A107" s="262"/>
      <c r="B107" s="263" t="s">
        <v>1376</v>
      </c>
      <c r="C107" s="261">
        <v>3058141227</v>
      </c>
      <c r="D107" s="264" t="s">
        <v>1269</v>
      </c>
      <c r="E107" s="265">
        <v>30715</v>
      </c>
      <c r="F107" s="263" t="s">
        <v>1371</v>
      </c>
      <c r="G107" s="273"/>
      <c r="H107" s="273"/>
      <c r="I107" s="288" t="s">
        <v>1387</v>
      </c>
      <c r="J107" s="289">
        <v>44291</v>
      </c>
      <c r="K107" s="274" t="s">
        <v>1210</v>
      </c>
      <c r="L107" s="328">
        <v>11205011</v>
      </c>
      <c r="M107" s="261"/>
      <c r="N107" s="288"/>
      <c r="O107" s="263" t="s">
        <v>1211</v>
      </c>
      <c r="P107" s="310">
        <v>1802500</v>
      </c>
      <c r="Q107" s="310">
        <v>16222500</v>
      </c>
      <c r="R107" s="290"/>
      <c r="S107" s="290"/>
      <c r="T107" s="303"/>
      <c r="U107" s="295">
        <v>44291</v>
      </c>
      <c r="V107" s="295">
        <v>44561</v>
      </c>
      <c r="W107" s="290"/>
      <c r="X107" s="290"/>
      <c r="Y107" s="261"/>
      <c r="Z107" s="263"/>
      <c r="AA107" s="288">
        <v>160</v>
      </c>
      <c r="AB107" s="296">
        <v>44266</v>
      </c>
      <c r="AC107" s="440">
        <v>1802500</v>
      </c>
      <c r="AD107" s="266" t="s">
        <v>1373</v>
      </c>
      <c r="AE107" s="290"/>
      <c r="AF107" s="267" t="s">
        <v>1374</v>
      </c>
      <c r="AG107" s="278"/>
      <c r="AH107" s="262"/>
      <c r="AI107" s="262"/>
      <c r="AJ107" s="262"/>
      <c r="AK107" s="262"/>
      <c r="AL107" s="262"/>
      <c r="AM107" s="262"/>
      <c r="AN107" s="262"/>
      <c r="AO107" s="262"/>
      <c r="AP107" s="262"/>
    </row>
    <row r="108" spans="1:42" s="175" customFormat="1" ht="45" customHeight="1" x14ac:dyDescent="0.25">
      <c r="A108" s="262"/>
      <c r="B108" s="263" t="s">
        <v>1370</v>
      </c>
      <c r="C108" s="261">
        <v>3232155889</v>
      </c>
      <c r="D108" s="264" t="s">
        <v>1377</v>
      </c>
      <c r="E108" s="265">
        <v>35745</v>
      </c>
      <c r="F108" s="263" t="s">
        <v>1332</v>
      </c>
      <c r="G108" s="273"/>
      <c r="H108" s="273"/>
      <c r="I108" s="288" t="s">
        <v>1388</v>
      </c>
      <c r="J108" s="289">
        <v>44291</v>
      </c>
      <c r="K108" s="274" t="s">
        <v>1378</v>
      </c>
      <c r="L108" s="309">
        <v>1071988270</v>
      </c>
      <c r="M108" s="266"/>
      <c r="N108" s="288"/>
      <c r="O108" s="263" t="s">
        <v>1379</v>
      </c>
      <c r="P108" s="330">
        <v>3347500</v>
      </c>
      <c r="Q108" s="337">
        <v>30127500</v>
      </c>
      <c r="R108" s="290"/>
      <c r="S108" s="290"/>
      <c r="T108" s="303"/>
      <c r="U108" s="295">
        <v>44291</v>
      </c>
      <c r="V108" s="295">
        <v>44561</v>
      </c>
      <c r="W108" s="290"/>
      <c r="X108" s="290"/>
      <c r="Y108" s="261"/>
      <c r="Z108" s="263"/>
      <c r="AA108" s="288">
        <v>102</v>
      </c>
      <c r="AB108" s="296">
        <v>44230</v>
      </c>
      <c r="AC108" s="441">
        <v>3347500</v>
      </c>
      <c r="AD108" s="266" t="s">
        <v>1380</v>
      </c>
      <c r="AE108" s="290"/>
      <c r="AF108" s="275" t="s">
        <v>319</v>
      </c>
      <c r="AG108" s="262"/>
      <c r="AH108" s="262"/>
      <c r="AI108" s="262"/>
      <c r="AJ108" s="262"/>
      <c r="AK108" s="262"/>
      <c r="AL108" s="262"/>
      <c r="AM108" s="262"/>
      <c r="AN108" s="262"/>
      <c r="AO108" s="262"/>
      <c r="AP108" s="262"/>
    </row>
    <row r="109" spans="1:42" s="175" customFormat="1" ht="64.150000000000006" customHeight="1" x14ac:dyDescent="0.25">
      <c r="A109" s="262"/>
      <c r="B109" s="263" t="s">
        <v>1383</v>
      </c>
      <c r="C109" s="261">
        <v>3134213630</v>
      </c>
      <c r="D109" s="264" t="s">
        <v>1384</v>
      </c>
      <c r="E109" s="265">
        <v>22578</v>
      </c>
      <c r="F109" s="263" t="s">
        <v>1385</v>
      </c>
      <c r="G109" s="273"/>
      <c r="H109" s="273"/>
      <c r="I109" s="288" t="s">
        <v>1389</v>
      </c>
      <c r="J109" s="289">
        <v>44291</v>
      </c>
      <c r="K109" s="291" t="s">
        <v>1382</v>
      </c>
      <c r="L109" s="261"/>
      <c r="M109" s="442">
        <v>900599216</v>
      </c>
      <c r="N109" s="86">
        <v>1</v>
      </c>
      <c r="O109" s="291" t="s">
        <v>1381</v>
      </c>
      <c r="P109" s="268"/>
      <c r="Q109" s="299">
        <v>7000000</v>
      </c>
      <c r="R109" s="290"/>
      <c r="S109" s="290"/>
      <c r="T109" s="303"/>
      <c r="U109" s="295">
        <v>44291</v>
      </c>
      <c r="V109" s="295">
        <v>44561</v>
      </c>
      <c r="W109" s="290"/>
      <c r="X109" s="290"/>
      <c r="Y109" s="261"/>
      <c r="Z109" s="263"/>
      <c r="AA109" s="288">
        <v>147</v>
      </c>
      <c r="AB109" s="296">
        <v>44253</v>
      </c>
      <c r="AC109" s="297"/>
      <c r="AD109" s="266" t="s">
        <v>1386</v>
      </c>
      <c r="AE109" s="290"/>
      <c r="AF109" s="291" t="s">
        <v>315</v>
      </c>
      <c r="AG109" s="262"/>
      <c r="AH109" s="262"/>
      <c r="AI109" s="262"/>
      <c r="AJ109" s="262"/>
      <c r="AK109" s="262"/>
      <c r="AL109" s="262"/>
      <c r="AM109" s="262"/>
      <c r="AN109" s="262"/>
      <c r="AO109" s="262"/>
      <c r="AP109" s="262"/>
    </row>
    <row r="110" spans="1:42" s="175" customFormat="1" ht="71.25" customHeight="1" x14ac:dyDescent="0.25">
      <c r="A110" s="262"/>
      <c r="B110" s="263" t="s">
        <v>1390</v>
      </c>
      <c r="C110" s="261">
        <v>3208358360</v>
      </c>
      <c r="D110" s="264" t="s">
        <v>902</v>
      </c>
      <c r="E110" s="265">
        <v>30029</v>
      </c>
      <c r="F110" s="263" t="s">
        <v>1169</v>
      </c>
      <c r="G110" s="273"/>
      <c r="H110" s="273"/>
      <c r="I110" s="288" t="s">
        <v>1391</v>
      </c>
      <c r="J110" s="289">
        <v>44293</v>
      </c>
      <c r="K110" s="274" t="s">
        <v>585</v>
      </c>
      <c r="L110" s="261">
        <v>52663064</v>
      </c>
      <c r="M110" s="261"/>
      <c r="N110" s="288"/>
      <c r="O110" s="329" t="s">
        <v>1392</v>
      </c>
      <c r="P110" s="299"/>
      <c r="Q110" s="299">
        <v>5136000</v>
      </c>
      <c r="R110" s="290"/>
      <c r="S110" s="290"/>
      <c r="T110" s="303"/>
      <c r="U110" s="295">
        <v>44293</v>
      </c>
      <c r="V110" s="295">
        <v>44346</v>
      </c>
      <c r="W110" s="290"/>
      <c r="X110" s="290"/>
      <c r="Y110" s="261"/>
      <c r="Z110" s="263"/>
      <c r="AA110" s="288">
        <v>166</v>
      </c>
      <c r="AB110" s="296">
        <v>44270</v>
      </c>
      <c r="AC110" s="297"/>
      <c r="AD110" s="266" t="s">
        <v>1393</v>
      </c>
      <c r="AE110" s="290"/>
      <c r="AF110" s="275" t="s">
        <v>319</v>
      </c>
      <c r="AG110" s="262"/>
      <c r="AH110" s="262"/>
      <c r="AI110" s="262"/>
      <c r="AJ110" s="262"/>
      <c r="AK110" s="262"/>
      <c r="AL110" s="262"/>
      <c r="AM110" s="262"/>
      <c r="AN110" s="262"/>
      <c r="AO110" s="262"/>
      <c r="AP110" s="262"/>
    </row>
    <row r="111" spans="1:42" s="175" customFormat="1" ht="58.15" customHeight="1" x14ac:dyDescent="0.25">
      <c r="A111" s="262"/>
      <c r="B111" s="263" t="s">
        <v>1394</v>
      </c>
      <c r="C111" s="261">
        <v>3209577832</v>
      </c>
      <c r="D111" s="264" t="s">
        <v>1395</v>
      </c>
      <c r="E111" s="265">
        <v>32623</v>
      </c>
      <c r="F111" s="263" t="s">
        <v>1396</v>
      </c>
      <c r="G111" s="273"/>
      <c r="H111" s="273"/>
      <c r="I111" s="288" t="s">
        <v>1397</v>
      </c>
      <c r="J111" s="289">
        <v>44293</v>
      </c>
      <c r="K111" s="274" t="s">
        <v>582</v>
      </c>
      <c r="L111" s="261">
        <v>1070596486</v>
      </c>
      <c r="M111" s="261"/>
      <c r="N111" s="288"/>
      <c r="O111" s="329" t="s">
        <v>1398</v>
      </c>
      <c r="P111" s="268"/>
      <c r="Q111" s="299">
        <v>4674000</v>
      </c>
      <c r="R111" s="290"/>
      <c r="S111" s="290"/>
      <c r="T111" s="303"/>
      <c r="U111" s="295">
        <v>44293</v>
      </c>
      <c r="V111" s="295">
        <v>44346</v>
      </c>
      <c r="W111" s="290"/>
      <c r="X111" s="290"/>
      <c r="Y111" s="261"/>
      <c r="Z111" s="263"/>
      <c r="AA111" s="288">
        <v>166</v>
      </c>
      <c r="AB111" s="296">
        <v>44270</v>
      </c>
      <c r="AC111" s="297"/>
      <c r="AD111" s="266" t="s">
        <v>1393</v>
      </c>
      <c r="AE111" s="290"/>
      <c r="AF111" s="275" t="s">
        <v>319</v>
      </c>
      <c r="AG111" s="262"/>
      <c r="AH111" s="262"/>
      <c r="AI111" s="262"/>
      <c r="AJ111" s="262"/>
      <c r="AK111" s="262"/>
      <c r="AL111" s="262"/>
      <c r="AM111" s="262"/>
      <c r="AN111" s="262"/>
      <c r="AO111" s="262"/>
      <c r="AP111" s="262"/>
    </row>
    <row r="112" spans="1:42" s="31" customFormat="1" ht="45" customHeight="1" x14ac:dyDescent="0.25">
      <c r="A112" s="262"/>
      <c r="B112" s="450"/>
      <c r="C112" s="242"/>
      <c r="D112" s="242"/>
      <c r="E112" s="242"/>
      <c r="F112" s="450"/>
      <c r="G112" s="259"/>
      <c r="H112" s="259"/>
      <c r="I112" s="451" t="s">
        <v>1399</v>
      </c>
      <c r="J112" s="452"/>
      <c r="K112" s="453" t="s">
        <v>1409</v>
      </c>
      <c r="L112" s="242"/>
      <c r="M112" s="242"/>
      <c r="N112" s="451"/>
      <c r="O112" s="450"/>
      <c r="P112" s="454"/>
      <c r="Q112" s="455"/>
      <c r="R112" s="421"/>
      <c r="S112" s="421"/>
      <c r="T112" s="456"/>
      <c r="U112" s="132"/>
      <c r="V112" s="132"/>
      <c r="W112" s="421"/>
      <c r="X112" s="421"/>
      <c r="Y112" s="242"/>
      <c r="Z112" s="450"/>
      <c r="AA112" s="451"/>
      <c r="AB112" s="422"/>
      <c r="AC112" s="457"/>
      <c r="AD112" s="287"/>
      <c r="AE112" s="421"/>
      <c r="AF112" s="458"/>
      <c r="AG112" s="278"/>
      <c r="AH112" s="262"/>
      <c r="AI112" s="262"/>
      <c r="AJ112" s="262"/>
      <c r="AK112" s="262"/>
      <c r="AL112" s="262"/>
      <c r="AM112" s="262"/>
      <c r="AN112" s="262"/>
      <c r="AO112" s="262"/>
      <c r="AP112" s="262"/>
    </row>
    <row r="113" spans="1:42" s="31" customFormat="1" ht="65.25" customHeight="1" x14ac:dyDescent="0.25">
      <c r="A113" s="262"/>
      <c r="B113" s="263" t="s">
        <v>1400</v>
      </c>
      <c r="C113" s="261"/>
      <c r="D113" s="203" t="s">
        <v>1401</v>
      </c>
      <c r="E113" s="265">
        <v>31885</v>
      </c>
      <c r="F113" s="263" t="s">
        <v>1402</v>
      </c>
      <c r="G113" s="273"/>
      <c r="H113" s="273"/>
      <c r="I113" s="288" t="s">
        <v>1403</v>
      </c>
      <c r="J113" s="289">
        <v>44293</v>
      </c>
      <c r="K113" s="274" t="s">
        <v>1404</v>
      </c>
      <c r="L113" s="459">
        <v>1073503504</v>
      </c>
      <c r="M113" s="261"/>
      <c r="N113" s="288"/>
      <c r="O113" s="263" t="s">
        <v>1405</v>
      </c>
      <c r="P113" s="292"/>
      <c r="Q113" s="269">
        <v>5805000</v>
      </c>
      <c r="R113" s="294"/>
      <c r="S113" s="294"/>
      <c r="T113" s="304"/>
      <c r="U113" s="295">
        <v>44293</v>
      </c>
      <c r="V113" s="295">
        <v>44346</v>
      </c>
      <c r="W113" s="290"/>
      <c r="X113" s="290"/>
      <c r="Y113" s="261"/>
      <c r="Z113" s="263"/>
      <c r="AA113" s="288">
        <v>166</v>
      </c>
      <c r="AB113" s="296">
        <v>44270</v>
      </c>
      <c r="AC113" s="297"/>
      <c r="AD113" s="266" t="s">
        <v>1393</v>
      </c>
      <c r="AE113" s="290"/>
      <c r="AF113" s="275" t="s">
        <v>319</v>
      </c>
      <c r="AG113" s="278"/>
      <c r="AH113" s="262"/>
      <c r="AI113" s="262"/>
      <c r="AJ113" s="262"/>
      <c r="AK113" s="262"/>
      <c r="AL113" s="262"/>
      <c r="AM113" s="262"/>
      <c r="AN113" s="262"/>
      <c r="AO113" s="262"/>
      <c r="AP113" s="262"/>
    </row>
    <row r="114" spans="1:42" s="31" customFormat="1" ht="75" customHeight="1" x14ac:dyDescent="0.25">
      <c r="A114" s="262"/>
      <c r="B114" s="263" t="s">
        <v>1406</v>
      </c>
      <c r="C114" s="261"/>
      <c r="D114" s="264" t="s">
        <v>990</v>
      </c>
      <c r="E114" s="265">
        <v>30835</v>
      </c>
      <c r="F114" s="263" t="s">
        <v>1407</v>
      </c>
      <c r="G114" s="273"/>
      <c r="H114" s="273"/>
      <c r="I114" s="288" t="s">
        <v>1408</v>
      </c>
      <c r="J114" s="289">
        <v>44293</v>
      </c>
      <c r="K114" s="263" t="s">
        <v>991</v>
      </c>
      <c r="L114" s="261">
        <v>40331635</v>
      </c>
      <c r="M114" s="328"/>
      <c r="N114" s="288"/>
      <c r="O114" s="263" t="s">
        <v>1398</v>
      </c>
      <c r="P114" s="299"/>
      <c r="Q114" s="299">
        <v>3520000</v>
      </c>
      <c r="R114" s="290"/>
      <c r="S114" s="290"/>
      <c r="T114" s="303"/>
      <c r="U114" s="295">
        <v>44293</v>
      </c>
      <c r="V114" s="295">
        <v>44346</v>
      </c>
      <c r="W114" s="290"/>
      <c r="X114" s="290"/>
      <c r="Y114" s="261"/>
      <c r="Z114" s="263"/>
      <c r="AA114" s="288">
        <v>166</v>
      </c>
      <c r="AB114" s="296">
        <v>44270</v>
      </c>
      <c r="AC114" s="297"/>
      <c r="AD114" s="266" t="s">
        <v>1393</v>
      </c>
      <c r="AE114" s="261"/>
      <c r="AF114" s="275" t="s">
        <v>319</v>
      </c>
      <c r="AG114" s="278"/>
      <c r="AH114" s="262"/>
      <c r="AI114" s="262"/>
      <c r="AJ114" s="262"/>
      <c r="AK114" s="262"/>
      <c r="AL114" s="262"/>
      <c r="AM114" s="262"/>
      <c r="AN114" s="262"/>
      <c r="AO114" s="262"/>
      <c r="AP114" s="262"/>
    </row>
    <row r="115" spans="1:42" s="31" customFormat="1" ht="45" customHeight="1" x14ac:dyDescent="0.25">
      <c r="A115" s="262"/>
      <c r="B115" s="263"/>
      <c r="C115" s="261"/>
      <c r="D115" s="261"/>
      <c r="E115" s="261"/>
      <c r="F115" s="263"/>
      <c r="G115" s="273"/>
      <c r="H115" s="273"/>
      <c r="I115" s="315"/>
      <c r="J115" s="289"/>
      <c r="K115" s="263"/>
      <c r="L115" s="261"/>
      <c r="M115" s="261"/>
      <c r="N115" s="288"/>
      <c r="O115" s="263"/>
      <c r="P115" s="299"/>
      <c r="Q115" s="299"/>
      <c r="R115" s="290"/>
      <c r="S115" s="290"/>
      <c r="T115" s="303"/>
      <c r="U115" s="295"/>
      <c r="V115" s="295"/>
      <c r="W115" s="290"/>
      <c r="X115" s="290"/>
      <c r="Y115" s="261"/>
      <c r="Z115" s="263"/>
      <c r="AA115" s="288"/>
      <c r="AB115" s="296"/>
      <c r="AC115" s="297"/>
      <c r="AD115" s="266"/>
      <c r="AE115" s="290"/>
      <c r="AF115" s="267"/>
      <c r="AG115" s="278"/>
      <c r="AH115" s="262"/>
      <c r="AI115" s="262"/>
      <c r="AJ115" s="262"/>
      <c r="AK115" s="262"/>
      <c r="AL115" s="262"/>
      <c r="AM115" s="262"/>
      <c r="AN115" s="262"/>
      <c r="AO115" s="262"/>
      <c r="AP115" s="262"/>
    </row>
    <row r="116" spans="1:42" s="31" customFormat="1" ht="45" customHeight="1" x14ac:dyDescent="0.25">
      <c r="A116" s="262"/>
      <c r="B116" s="263"/>
      <c r="C116" s="261"/>
      <c r="D116" s="261"/>
      <c r="E116" s="261"/>
      <c r="F116" s="263"/>
      <c r="G116" s="273"/>
      <c r="H116" s="273"/>
      <c r="I116" s="315"/>
      <c r="J116" s="333"/>
      <c r="K116" s="274"/>
      <c r="L116" s="328"/>
      <c r="M116" s="266"/>
      <c r="N116" s="288"/>
      <c r="O116" s="302"/>
      <c r="P116" s="334"/>
      <c r="Q116" s="310"/>
      <c r="R116" s="294"/>
      <c r="S116" s="294"/>
      <c r="T116" s="304"/>
      <c r="U116" s="295"/>
      <c r="V116" s="295"/>
      <c r="W116" s="288"/>
      <c r="X116" s="288"/>
      <c r="Y116" s="266"/>
      <c r="Z116" s="311"/>
      <c r="AA116" s="288"/>
      <c r="AB116" s="335"/>
      <c r="AC116" s="311"/>
      <c r="AD116" s="266"/>
      <c r="AE116" s="290"/>
      <c r="AF116" s="308"/>
      <c r="AG116" s="278"/>
      <c r="AH116" s="262"/>
      <c r="AI116" s="262"/>
      <c r="AJ116" s="262"/>
      <c r="AK116" s="262"/>
      <c r="AL116" s="262"/>
      <c r="AM116" s="262"/>
      <c r="AN116" s="262"/>
      <c r="AO116" s="262"/>
      <c r="AP116" s="262"/>
    </row>
    <row r="117" spans="1:42" s="31" customFormat="1" ht="45" customHeight="1" x14ac:dyDescent="0.25">
      <c r="A117" s="262"/>
      <c r="B117" s="263"/>
      <c r="C117" s="261"/>
      <c r="D117" s="261"/>
      <c r="E117" s="261"/>
      <c r="F117" s="263"/>
      <c r="G117" s="273"/>
      <c r="H117" s="273"/>
      <c r="I117" s="315"/>
      <c r="J117" s="289"/>
      <c r="K117" s="274"/>
      <c r="L117" s="261"/>
      <c r="M117" s="261"/>
      <c r="N117" s="288"/>
      <c r="O117" s="263"/>
      <c r="P117" s="292"/>
      <c r="Q117" s="299"/>
      <c r="R117" s="290"/>
      <c r="S117" s="290"/>
      <c r="T117" s="303"/>
      <c r="U117" s="295"/>
      <c r="V117" s="295"/>
      <c r="W117" s="290"/>
      <c r="X117" s="290"/>
      <c r="Y117" s="261"/>
      <c r="Z117" s="263"/>
      <c r="AA117" s="288"/>
      <c r="AB117" s="296"/>
      <c r="AC117" s="336"/>
      <c r="AD117" s="266"/>
      <c r="AE117" s="290"/>
      <c r="AF117" s="308"/>
      <c r="AG117" s="278"/>
      <c r="AH117" s="262"/>
      <c r="AI117" s="262"/>
      <c r="AJ117" s="262"/>
      <c r="AK117" s="262"/>
      <c r="AL117" s="262"/>
      <c r="AM117" s="262"/>
      <c r="AN117" s="262"/>
      <c r="AO117" s="262"/>
      <c r="AP117" s="262"/>
    </row>
    <row r="118" spans="1:42" s="31" customFormat="1" ht="45" customHeight="1" x14ac:dyDescent="0.25">
      <c r="A118" s="262"/>
      <c r="B118" s="263"/>
      <c r="C118" s="261"/>
      <c r="D118" s="261"/>
      <c r="E118" s="261"/>
      <c r="F118" s="263"/>
      <c r="G118" s="273"/>
      <c r="H118" s="273"/>
      <c r="I118" s="315"/>
      <c r="J118" s="289"/>
      <c r="K118" s="274"/>
      <c r="L118" s="261"/>
      <c r="M118" s="261"/>
      <c r="N118" s="288"/>
      <c r="O118" s="263"/>
      <c r="P118" s="293"/>
      <c r="Q118" s="337"/>
      <c r="R118" s="290"/>
      <c r="S118" s="290"/>
      <c r="T118" s="303"/>
      <c r="U118" s="295"/>
      <c r="V118" s="295"/>
      <c r="W118" s="290"/>
      <c r="X118" s="290"/>
      <c r="Y118" s="261"/>
      <c r="Z118" s="263"/>
      <c r="AA118" s="288"/>
      <c r="AB118" s="335"/>
      <c r="AC118" s="311"/>
      <c r="AD118" s="266"/>
      <c r="AE118" s="290"/>
      <c r="AF118" s="308"/>
      <c r="AG118" s="278"/>
      <c r="AH118" s="262"/>
      <c r="AI118" s="262"/>
      <c r="AJ118" s="262"/>
      <c r="AK118" s="262"/>
      <c r="AL118" s="262"/>
      <c r="AM118" s="262"/>
      <c r="AN118" s="262"/>
      <c r="AO118" s="262"/>
      <c r="AP118" s="262"/>
    </row>
    <row r="119" spans="1:42" s="31" customFormat="1" ht="45" customHeight="1" x14ac:dyDescent="0.25">
      <c r="A119" s="262"/>
      <c r="B119" s="263"/>
      <c r="C119" s="261"/>
      <c r="D119" s="261"/>
      <c r="E119" s="261"/>
      <c r="F119" s="263"/>
      <c r="G119" s="273"/>
      <c r="H119" s="273"/>
      <c r="I119" s="315"/>
      <c r="J119" s="333"/>
      <c r="K119" s="274"/>
      <c r="L119" s="266"/>
      <c r="M119" s="266"/>
      <c r="N119" s="288"/>
      <c r="O119" s="302"/>
      <c r="P119" s="331"/>
      <c r="Q119" s="331"/>
      <c r="R119" s="288"/>
      <c r="S119" s="288"/>
      <c r="T119" s="303"/>
      <c r="U119" s="295"/>
      <c r="V119" s="295"/>
      <c r="W119" s="270"/>
      <c r="X119" s="270"/>
      <c r="Y119" s="266"/>
      <c r="Z119" s="311"/>
      <c r="AA119" s="288"/>
      <c r="AB119" s="335"/>
      <c r="AC119" s="311"/>
      <c r="AD119" s="266"/>
      <c r="AE119" s="290"/>
      <c r="AF119" s="308"/>
      <c r="AG119" s="278"/>
      <c r="AH119" s="262"/>
      <c r="AI119" s="262"/>
      <c r="AJ119" s="262"/>
      <c r="AK119" s="262"/>
      <c r="AL119" s="262"/>
      <c r="AM119" s="262"/>
      <c r="AN119" s="262"/>
      <c r="AO119" s="262"/>
      <c r="AP119" s="262"/>
    </row>
    <row r="120" spans="1:42" s="31" customFormat="1" ht="45" customHeight="1" x14ac:dyDescent="0.25">
      <c r="A120" s="262"/>
      <c r="B120" s="263"/>
      <c r="C120" s="261"/>
      <c r="D120" s="261"/>
      <c r="E120" s="261"/>
      <c r="F120" s="263"/>
      <c r="G120" s="273"/>
      <c r="H120" s="273"/>
      <c r="I120" s="315"/>
      <c r="J120" s="289"/>
      <c r="K120" s="444"/>
      <c r="L120" s="290"/>
      <c r="M120" s="290"/>
      <c r="N120" s="288"/>
      <c r="O120" s="263"/>
      <c r="P120" s="305"/>
      <c r="Q120" s="310"/>
      <c r="R120" s="290"/>
      <c r="S120" s="290"/>
      <c r="T120" s="303"/>
      <c r="U120" s="295"/>
      <c r="V120" s="295"/>
      <c r="W120" s="270"/>
      <c r="X120" s="270"/>
      <c r="Y120" s="261"/>
      <c r="Z120" s="263"/>
      <c r="AA120" s="288"/>
      <c r="AB120" s="335"/>
      <c r="AC120" s="311"/>
      <c r="AD120" s="266"/>
      <c r="AE120" s="290"/>
      <c r="AF120" s="308"/>
      <c r="AG120" s="278"/>
      <c r="AH120" s="262"/>
      <c r="AI120" s="262"/>
      <c r="AJ120" s="262"/>
      <c r="AK120" s="262"/>
      <c r="AL120" s="262"/>
      <c r="AM120" s="262"/>
      <c r="AN120" s="262"/>
      <c r="AO120" s="262"/>
      <c r="AP120" s="262"/>
    </row>
    <row r="121" spans="1:42" s="175" customFormat="1" ht="45" customHeight="1" x14ac:dyDescent="0.25">
      <c r="A121" s="262"/>
      <c r="B121" s="263"/>
      <c r="C121" s="261"/>
      <c r="D121" s="261"/>
      <c r="E121" s="261"/>
      <c r="F121" s="263"/>
      <c r="G121" s="273"/>
      <c r="H121" s="273"/>
      <c r="I121" s="315"/>
      <c r="J121" s="276"/>
      <c r="K121" s="263"/>
      <c r="L121" s="261"/>
      <c r="M121" s="261"/>
      <c r="N121" s="288"/>
      <c r="O121" s="329"/>
      <c r="P121" s="307"/>
      <c r="Q121" s="299"/>
      <c r="R121" s="261"/>
      <c r="S121" s="261"/>
      <c r="T121" s="303"/>
      <c r="U121" s="272"/>
      <c r="V121" s="342"/>
      <c r="W121" s="261"/>
      <c r="X121" s="261"/>
      <c r="Y121" s="261"/>
      <c r="Z121" s="263"/>
      <c r="AA121" s="273"/>
      <c r="AB121" s="265"/>
      <c r="AC121" s="270"/>
      <c r="AD121" s="266"/>
      <c r="AE121" s="261"/>
      <c r="AF121" s="275"/>
      <c r="AG121" s="262"/>
      <c r="AH121" s="262"/>
      <c r="AI121" s="262"/>
      <c r="AJ121" s="262"/>
      <c r="AK121" s="262"/>
      <c r="AL121" s="262"/>
      <c r="AM121" s="262"/>
      <c r="AN121" s="262"/>
      <c r="AO121" s="262"/>
      <c r="AP121" s="262"/>
    </row>
    <row r="122" spans="1:42" s="31" customFormat="1" ht="45" customHeight="1" x14ac:dyDescent="0.25">
      <c r="A122" s="262"/>
      <c r="B122" s="263"/>
      <c r="C122" s="261"/>
      <c r="D122" s="261"/>
      <c r="E122" s="261"/>
      <c r="F122" s="263"/>
      <c r="G122" s="273"/>
      <c r="H122" s="273"/>
      <c r="I122" s="315"/>
      <c r="J122" s="276"/>
      <c r="K122" s="444"/>
      <c r="L122" s="261"/>
      <c r="M122" s="261"/>
      <c r="N122" s="288"/>
      <c r="O122" s="302"/>
      <c r="P122" s="299"/>
      <c r="Q122" s="299"/>
      <c r="R122" s="261"/>
      <c r="S122" s="261"/>
      <c r="T122" s="303"/>
      <c r="U122" s="272"/>
      <c r="V122" s="342"/>
      <c r="W122" s="261"/>
      <c r="X122" s="261"/>
      <c r="Y122" s="261"/>
      <c r="Z122" s="263"/>
      <c r="AA122" s="273"/>
      <c r="AB122" s="261"/>
      <c r="AC122" s="270"/>
      <c r="AD122" s="266"/>
      <c r="AE122" s="290"/>
      <c r="AF122" s="267"/>
      <c r="AG122" s="278"/>
      <c r="AH122" s="262"/>
      <c r="AI122" s="262"/>
      <c r="AJ122" s="262"/>
      <c r="AK122" s="262"/>
      <c r="AL122" s="262"/>
      <c r="AM122" s="262"/>
      <c r="AN122" s="262"/>
      <c r="AO122" s="262"/>
      <c r="AP122" s="262"/>
    </row>
    <row r="123" spans="1:42" s="31" customFormat="1" ht="45" customHeight="1" x14ac:dyDescent="0.25">
      <c r="A123" s="262"/>
      <c r="B123" s="263"/>
      <c r="C123" s="261"/>
      <c r="D123" s="261"/>
      <c r="E123" s="261"/>
      <c r="F123" s="263"/>
      <c r="G123" s="273"/>
      <c r="H123" s="273"/>
      <c r="I123" s="315"/>
      <c r="J123" s="265"/>
      <c r="K123" s="290"/>
      <c r="L123" s="290"/>
      <c r="M123" s="290"/>
      <c r="N123" s="288"/>
      <c r="O123" s="291"/>
      <c r="P123" s="292"/>
      <c r="Q123" s="293"/>
      <c r="R123" s="261"/>
      <c r="S123" s="261"/>
      <c r="T123" s="303"/>
      <c r="U123" s="272"/>
      <c r="V123" s="342"/>
      <c r="W123" s="270"/>
      <c r="X123" s="270"/>
      <c r="Y123" s="265"/>
      <c r="Z123" s="263"/>
      <c r="AA123" s="273"/>
      <c r="AB123" s="261"/>
      <c r="AC123" s="270"/>
      <c r="AD123" s="266"/>
      <c r="AE123" s="290"/>
      <c r="AF123" s="275"/>
      <c r="AG123" s="278"/>
      <c r="AH123" s="262"/>
      <c r="AI123" s="262"/>
      <c r="AJ123" s="262"/>
      <c r="AK123" s="262"/>
      <c r="AL123" s="262"/>
      <c r="AM123" s="262"/>
      <c r="AN123" s="262"/>
      <c r="AO123" s="262"/>
      <c r="AP123" s="262"/>
    </row>
    <row r="124" spans="1:42" s="31" customFormat="1" ht="45" customHeight="1" x14ac:dyDescent="0.25">
      <c r="A124" s="262"/>
      <c r="B124" s="263"/>
      <c r="C124" s="261"/>
      <c r="D124" s="261"/>
      <c r="E124" s="261"/>
      <c r="F124" s="263"/>
      <c r="G124" s="273"/>
      <c r="H124" s="273"/>
      <c r="I124" s="315"/>
      <c r="J124" s="265"/>
      <c r="K124" s="444"/>
      <c r="L124" s="299"/>
      <c r="M124" s="310"/>
      <c r="N124" s="288"/>
      <c r="O124" s="302"/>
      <c r="P124" s="299"/>
      <c r="Q124" s="299"/>
      <c r="R124" s="261"/>
      <c r="S124" s="261"/>
      <c r="T124" s="303"/>
      <c r="U124" s="272"/>
      <c r="V124" s="342"/>
      <c r="W124" s="270"/>
      <c r="X124" s="270"/>
      <c r="Y124" s="261"/>
      <c r="Z124" s="263"/>
      <c r="AA124" s="273"/>
      <c r="AB124" s="265"/>
      <c r="AC124" s="270"/>
      <c r="AD124" s="266"/>
      <c r="AE124" s="261"/>
      <c r="AF124" s="267"/>
      <c r="AG124" s="278"/>
      <c r="AH124" s="262"/>
      <c r="AI124" s="262"/>
      <c r="AJ124" s="262"/>
      <c r="AK124" s="262"/>
      <c r="AL124" s="262"/>
      <c r="AM124" s="262"/>
      <c r="AN124" s="262"/>
      <c r="AO124" s="262"/>
      <c r="AP124" s="262"/>
    </row>
    <row r="125" spans="1:42" s="31" customFormat="1" ht="45" customHeight="1" x14ac:dyDescent="0.25">
      <c r="A125" s="262"/>
      <c r="B125" s="263"/>
      <c r="C125" s="261"/>
      <c r="D125" s="261"/>
      <c r="E125" s="261"/>
      <c r="F125" s="263"/>
      <c r="G125" s="273"/>
      <c r="H125" s="273"/>
      <c r="I125" s="315"/>
      <c r="J125" s="265"/>
      <c r="K125" s="444"/>
      <c r="L125" s="261"/>
      <c r="M125" s="261"/>
      <c r="N125" s="288"/>
      <c r="O125" s="263"/>
      <c r="P125" s="307"/>
      <c r="Q125" s="299"/>
      <c r="R125" s="261"/>
      <c r="S125" s="261"/>
      <c r="T125" s="303"/>
      <c r="U125" s="272"/>
      <c r="V125" s="342"/>
      <c r="W125" s="270"/>
      <c r="X125" s="270"/>
      <c r="Y125" s="261"/>
      <c r="Z125" s="263"/>
      <c r="AA125" s="273"/>
      <c r="AB125" s="265"/>
      <c r="AC125" s="270"/>
      <c r="AD125" s="266"/>
      <c r="AE125" s="261"/>
      <c r="AF125" s="267"/>
      <c r="AG125" s="278"/>
      <c r="AH125" s="262"/>
      <c r="AI125" s="262"/>
      <c r="AJ125" s="262"/>
      <c r="AK125" s="262"/>
      <c r="AL125" s="262"/>
      <c r="AM125" s="262"/>
      <c r="AN125" s="262"/>
      <c r="AO125" s="262"/>
      <c r="AP125" s="262"/>
    </row>
    <row r="126" spans="1:42" s="31" customFormat="1" ht="45" customHeight="1" x14ac:dyDescent="0.25">
      <c r="A126" s="262"/>
      <c r="B126" s="263"/>
      <c r="C126" s="261"/>
      <c r="D126" s="261"/>
      <c r="E126" s="261"/>
      <c r="F126" s="263"/>
      <c r="G126" s="273"/>
      <c r="H126" s="273"/>
      <c r="I126" s="315"/>
      <c r="J126" s="265"/>
      <c r="K126" s="444"/>
      <c r="L126" s="261"/>
      <c r="M126" s="261"/>
      <c r="N126" s="288"/>
      <c r="O126" s="263"/>
      <c r="P126" s="299"/>
      <c r="Q126" s="299"/>
      <c r="R126" s="261"/>
      <c r="S126" s="261"/>
      <c r="T126" s="303"/>
      <c r="U126" s="272"/>
      <c r="V126" s="342"/>
      <c r="W126" s="270"/>
      <c r="X126" s="270"/>
      <c r="Y126" s="261"/>
      <c r="Z126" s="263"/>
      <c r="AA126" s="273"/>
      <c r="AB126" s="265"/>
      <c r="AC126" s="270"/>
      <c r="AD126" s="266"/>
      <c r="AE126" s="290"/>
      <c r="AF126" s="267"/>
      <c r="AG126" s="278"/>
      <c r="AH126" s="262"/>
      <c r="AI126" s="262"/>
      <c r="AJ126" s="262"/>
      <c r="AK126" s="262"/>
      <c r="AL126" s="262"/>
      <c r="AM126" s="262"/>
      <c r="AN126" s="262"/>
      <c r="AO126" s="262"/>
      <c r="AP126" s="262"/>
    </row>
    <row r="127" spans="1:42" ht="45" customHeight="1" x14ac:dyDescent="0.25">
      <c r="A127" s="262"/>
      <c r="B127" s="263"/>
      <c r="C127" s="261"/>
      <c r="D127" s="264"/>
      <c r="E127" s="265"/>
      <c r="F127" s="405"/>
      <c r="G127" s="273"/>
      <c r="H127" s="273"/>
      <c r="I127" s="315"/>
      <c r="J127" s="265"/>
      <c r="K127" s="290"/>
      <c r="L127" s="261"/>
      <c r="M127" s="261"/>
      <c r="N127" s="288"/>
      <c r="O127" s="263"/>
      <c r="P127" s="299"/>
      <c r="Q127" s="299"/>
      <c r="R127" s="290"/>
      <c r="S127" s="290"/>
      <c r="T127" s="261"/>
      <c r="U127" s="272"/>
      <c r="V127" s="342"/>
      <c r="W127" s="270"/>
      <c r="X127" s="270"/>
      <c r="Y127" s="261"/>
      <c r="Z127" s="263"/>
      <c r="AA127" s="273"/>
      <c r="AB127" s="265"/>
      <c r="AC127" s="270"/>
      <c r="AD127" s="266"/>
      <c r="AE127" s="290"/>
      <c r="AF127" s="267"/>
      <c r="AG127" s="278"/>
      <c r="AH127" s="262"/>
      <c r="AI127" s="262"/>
      <c r="AJ127" s="262"/>
      <c r="AK127" s="262"/>
      <c r="AL127" s="262"/>
      <c r="AM127" s="262"/>
      <c r="AN127" s="262"/>
      <c r="AO127" s="262"/>
      <c r="AP127" s="262"/>
    </row>
    <row r="128" spans="1:42" ht="45" customHeight="1" x14ac:dyDescent="0.25">
      <c r="A128" s="262"/>
      <c r="B128" s="263"/>
      <c r="C128" s="261"/>
      <c r="D128" s="261"/>
      <c r="E128" s="261"/>
      <c r="F128" s="263"/>
      <c r="G128" s="273"/>
      <c r="H128" s="273"/>
      <c r="I128" s="315"/>
      <c r="J128" s="265"/>
      <c r="K128" s="444"/>
      <c r="L128" s="261"/>
      <c r="M128" s="261"/>
      <c r="N128" s="273"/>
      <c r="O128" s="263"/>
      <c r="P128" s="307"/>
      <c r="Q128" s="299"/>
      <c r="R128" s="261"/>
      <c r="S128" s="261"/>
      <c r="T128" s="261"/>
      <c r="U128" s="272"/>
      <c r="V128" s="342"/>
      <c r="W128" s="270"/>
      <c r="X128" s="270"/>
      <c r="Y128" s="261"/>
      <c r="Z128" s="263"/>
      <c r="AA128" s="273"/>
      <c r="AB128" s="265"/>
      <c r="AC128" s="270"/>
      <c r="AD128" s="266"/>
      <c r="AE128" s="290"/>
      <c r="AF128" s="267"/>
      <c r="AG128" s="278"/>
      <c r="AH128" s="262"/>
      <c r="AI128" s="262"/>
      <c r="AJ128" s="262"/>
      <c r="AK128" s="262"/>
      <c r="AL128" s="262"/>
      <c r="AM128" s="262"/>
      <c r="AN128" s="262"/>
      <c r="AO128" s="262"/>
      <c r="AP128" s="262"/>
    </row>
    <row r="129" spans="1:42" s="175" customFormat="1" ht="45" customHeight="1" x14ac:dyDescent="0.25">
      <c r="A129" s="262"/>
      <c r="B129" s="263"/>
      <c r="C129" s="261"/>
      <c r="D129" s="261"/>
      <c r="E129" s="261"/>
      <c r="F129" s="263"/>
      <c r="G129" s="273"/>
      <c r="H129" s="273"/>
      <c r="I129" s="315"/>
      <c r="J129" s="265"/>
      <c r="K129" s="263"/>
      <c r="L129" s="299"/>
      <c r="M129" s="261"/>
      <c r="N129" s="273"/>
      <c r="O129" s="329"/>
      <c r="P129" s="338"/>
      <c r="Q129" s="338"/>
      <c r="R129" s="261"/>
      <c r="S129" s="261"/>
      <c r="T129" s="261"/>
      <c r="U129" s="272"/>
      <c r="V129" s="342"/>
      <c r="W129" s="261"/>
      <c r="X129" s="261"/>
      <c r="Y129" s="261"/>
      <c r="Z129" s="263"/>
      <c r="AA129" s="273"/>
      <c r="AB129" s="265"/>
      <c r="AC129" s="270"/>
      <c r="AD129" s="266"/>
      <c r="AE129" s="290"/>
      <c r="AF129" s="275"/>
      <c r="AG129" s="262"/>
      <c r="AH129" s="262"/>
      <c r="AI129" s="262"/>
      <c r="AJ129" s="262"/>
      <c r="AK129" s="262"/>
      <c r="AL129" s="262"/>
      <c r="AM129" s="262"/>
      <c r="AN129" s="262"/>
      <c r="AO129" s="262"/>
      <c r="AP129" s="262"/>
    </row>
    <row r="130" spans="1:42" ht="45" customHeight="1" x14ac:dyDescent="0.25">
      <c r="A130" s="262"/>
      <c r="B130" s="263"/>
      <c r="C130" s="261"/>
      <c r="D130" s="261"/>
      <c r="E130" s="261"/>
      <c r="F130" s="263"/>
      <c r="G130" s="273"/>
      <c r="H130" s="273"/>
      <c r="I130" s="315"/>
      <c r="J130" s="265"/>
      <c r="K130" s="445"/>
      <c r="L130" s="261"/>
      <c r="M130" s="261"/>
      <c r="N130" s="288"/>
      <c r="O130" s="263"/>
      <c r="P130" s="338"/>
      <c r="Q130" s="338"/>
      <c r="R130" s="261"/>
      <c r="S130" s="261"/>
      <c r="T130" s="261"/>
      <c r="U130" s="272"/>
      <c r="V130" s="342"/>
      <c r="W130" s="270"/>
      <c r="X130" s="270"/>
      <c r="Y130" s="261"/>
      <c r="Z130" s="263"/>
      <c r="AA130" s="273"/>
      <c r="AB130" s="261"/>
      <c r="AC130" s="270"/>
      <c r="AD130" s="266"/>
      <c r="AE130" s="261"/>
      <c r="AF130" s="267"/>
      <c r="AG130" s="278"/>
      <c r="AH130" s="262"/>
      <c r="AI130" s="262"/>
      <c r="AJ130" s="262"/>
      <c r="AK130" s="262"/>
      <c r="AL130" s="262"/>
      <c r="AM130" s="262"/>
      <c r="AN130" s="262"/>
      <c r="AO130" s="262"/>
      <c r="AP130" s="262"/>
    </row>
    <row r="131" spans="1:42" ht="45" customHeight="1" x14ac:dyDescent="0.25">
      <c r="A131" s="262"/>
      <c r="B131" s="263"/>
      <c r="C131" s="261"/>
      <c r="D131" s="261"/>
      <c r="E131" s="261"/>
      <c r="F131" s="263"/>
      <c r="G131" s="273"/>
      <c r="H131" s="273"/>
      <c r="I131" s="315"/>
      <c r="J131" s="265"/>
      <c r="K131" s="444"/>
      <c r="L131" s="261"/>
      <c r="M131" s="261"/>
      <c r="N131" s="288"/>
      <c r="O131" s="263"/>
      <c r="P131" s="299"/>
      <c r="Q131" s="339"/>
      <c r="R131" s="270"/>
      <c r="S131" s="270"/>
      <c r="T131" s="270"/>
      <c r="U131" s="272"/>
      <c r="V131" s="342"/>
      <c r="W131" s="270"/>
      <c r="X131" s="270"/>
      <c r="Y131" s="261"/>
      <c r="Z131" s="263"/>
      <c r="AA131" s="273"/>
      <c r="AB131" s="265"/>
      <c r="AC131" s="299"/>
      <c r="AD131" s="266"/>
      <c r="AE131" s="290"/>
      <c r="AF131" s="267"/>
      <c r="AG131" s="278"/>
      <c r="AH131" s="262"/>
      <c r="AI131" s="262"/>
      <c r="AJ131" s="262"/>
      <c r="AK131" s="262"/>
      <c r="AL131" s="262"/>
      <c r="AM131" s="262"/>
      <c r="AN131" s="262"/>
      <c r="AO131" s="262"/>
      <c r="AP131" s="262"/>
    </row>
    <row r="132" spans="1:42" ht="45" customHeight="1" x14ac:dyDescent="0.25">
      <c r="A132" s="262"/>
      <c r="B132" s="263"/>
      <c r="C132" s="261"/>
      <c r="D132" s="264"/>
      <c r="E132" s="265"/>
      <c r="F132" s="405"/>
      <c r="G132" s="273"/>
      <c r="H132" s="273"/>
      <c r="I132" s="315"/>
      <c r="J132" s="265"/>
      <c r="K132" s="290"/>
      <c r="L132" s="261"/>
      <c r="M132" s="261"/>
      <c r="N132" s="288"/>
      <c r="O132" s="263"/>
      <c r="P132" s="299"/>
      <c r="Q132" s="338"/>
      <c r="R132" s="290"/>
      <c r="S132" s="290"/>
      <c r="T132" s="261"/>
      <c r="U132" s="272"/>
      <c r="V132" s="342"/>
      <c r="W132" s="270"/>
      <c r="X132" s="270"/>
      <c r="Y132" s="261"/>
      <c r="Z132" s="263"/>
      <c r="AA132" s="273"/>
      <c r="AB132" s="265"/>
      <c r="AC132" s="299"/>
      <c r="AD132" s="266"/>
      <c r="AE132" s="290"/>
      <c r="AF132" s="267"/>
      <c r="AG132" s="278"/>
      <c r="AH132" s="262"/>
      <c r="AI132" s="262"/>
      <c r="AJ132" s="262"/>
      <c r="AK132" s="262"/>
      <c r="AL132" s="262"/>
      <c r="AM132" s="262"/>
      <c r="AN132" s="262"/>
      <c r="AO132" s="262"/>
      <c r="AP132" s="262"/>
    </row>
    <row r="133" spans="1:42" ht="45" customHeight="1" x14ac:dyDescent="0.25">
      <c r="A133" s="262"/>
      <c r="B133" s="263"/>
      <c r="C133" s="261"/>
      <c r="D133" s="261"/>
      <c r="E133" s="261"/>
      <c r="F133" s="263"/>
      <c r="G133" s="273"/>
      <c r="H133" s="273"/>
      <c r="I133" s="315"/>
      <c r="J133" s="265"/>
      <c r="K133" s="444"/>
      <c r="L133" s="299"/>
      <c r="M133" s="261"/>
      <c r="N133" s="288"/>
      <c r="O133" s="263"/>
      <c r="P133" s="299"/>
      <c r="Q133" s="338"/>
      <c r="R133" s="261"/>
      <c r="S133" s="261"/>
      <c r="T133" s="261"/>
      <c r="U133" s="272"/>
      <c r="V133" s="342"/>
      <c r="W133" s="270"/>
      <c r="X133" s="270"/>
      <c r="Y133" s="261"/>
      <c r="Z133" s="263"/>
      <c r="AA133" s="273"/>
      <c r="AB133" s="265"/>
      <c r="AC133" s="299"/>
      <c r="AD133" s="266"/>
      <c r="AE133" s="277"/>
      <c r="AF133" s="267"/>
      <c r="AG133" s="278"/>
      <c r="AH133" s="262"/>
      <c r="AI133" s="262"/>
      <c r="AJ133" s="262"/>
      <c r="AK133" s="262"/>
      <c r="AL133" s="262"/>
      <c r="AM133" s="262"/>
      <c r="AN133" s="262"/>
      <c r="AO133" s="262"/>
      <c r="AP133" s="262"/>
    </row>
    <row r="134" spans="1:42" ht="45" customHeight="1" x14ac:dyDescent="0.25">
      <c r="A134" s="262"/>
      <c r="B134" s="263"/>
      <c r="C134" s="261"/>
      <c r="D134" s="261"/>
      <c r="E134" s="261"/>
      <c r="F134" s="263"/>
      <c r="G134" s="273"/>
      <c r="H134" s="273"/>
      <c r="I134" s="315"/>
      <c r="J134" s="265"/>
      <c r="K134" s="444"/>
      <c r="L134" s="261"/>
      <c r="M134" s="261"/>
      <c r="N134" s="273"/>
      <c r="O134" s="263"/>
      <c r="P134" s="299"/>
      <c r="Q134" s="338"/>
      <c r="R134" s="261"/>
      <c r="S134" s="261"/>
      <c r="T134" s="261"/>
      <c r="U134" s="272"/>
      <c r="V134" s="342"/>
      <c r="W134" s="270"/>
      <c r="X134" s="270"/>
      <c r="Y134" s="261"/>
      <c r="Z134" s="263"/>
      <c r="AA134" s="273"/>
      <c r="AB134" s="265"/>
      <c r="AC134" s="299"/>
      <c r="AD134" s="266"/>
      <c r="AE134" s="261"/>
      <c r="AF134" s="267"/>
      <c r="AG134" s="278"/>
      <c r="AH134" s="262"/>
      <c r="AI134" s="262"/>
      <c r="AJ134" s="262"/>
      <c r="AK134" s="262"/>
      <c r="AL134" s="262"/>
      <c r="AM134" s="262"/>
      <c r="AN134" s="262"/>
      <c r="AO134" s="262"/>
      <c r="AP134" s="262"/>
    </row>
    <row r="135" spans="1:42" s="99" customFormat="1" ht="45" customHeight="1" x14ac:dyDescent="0.25">
      <c r="A135" s="340"/>
      <c r="B135" s="274"/>
      <c r="C135" s="328"/>
      <c r="D135" s="328"/>
      <c r="E135" s="328"/>
      <c r="F135" s="274"/>
      <c r="G135" s="273"/>
      <c r="H135" s="273"/>
      <c r="I135" s="315"/>
      <c r="J135" s="341"/>
      <c r="K135" s="290"/>
      <c r="L135" s="328"/>
      <c r="M135" s="328"/>
      <c r="N135" s="288"/>
      <c r="O135" s="328"/>
      <c r="P135" s="337"/>
      <c r="Q135" s="293"/>
      <c r="R135" s="328"/>
      <c r="S135" s="328"/>
      <c r="T135" s="328"/>
      <c r="U135" s="342"/>
      <c r="V135" s="342"/>
      <c r="W135" s="270"/>
      <c r="X135" s="270"/>
      <c r="Y135" s="261"/>
      <c r="Z135" s="263"/>
      <c r="AA135" s="266"/>
      <c r="AB135" s="341"/>
      <c r="AC135" s="337"/>
      <c r="AD135" s="266"/>
      <c r="AE135" s="290"/>
      <c r="AF135" s="308"/>
      <c r="AG135" s="343"/>
      <c r="AH135" s="340"/>
      <c r="AI135" s="340"/>
      <c r="AJ135" s="340"/>
      <c r="AK135" s="340"/>
      <c r="AL135" s="340"/>
      <c r="AM135" s="340"/>
      <c r="AN135" s="340"/>
      <c r="AO135" s="340"/>
      <c r="AP135" s="340"/>
    </row>
    <row r="136" spans="1:42" s="212" customFormat="1" ht="45" customHeight="1" x14ac:dyDescent="0.25">
      <c r="A136" s="340"/>
      <c r="B136" s="274"/>
      <c r="C136" s="328"/>
      <c r="D136" s="328"/>
      <c r="E136" s="328"/>
      <c r="F136" s="274"/>
      <c r="G136" s="273"/>
      <c r="H136" s="273"/>
      <c r="I136" s="315"/>
      <c r="J136" s="341"/>
      <c r="K136" s="263"/>
      <c r="L136" s="310"/>
      <c r="M136" s="328"/>
      <c r="N136" s="266"/>
      <c r="O136" s="274"/>
      <c r="P136" s="307"/>
      <c r="Q136" s="344"/>
      <c r="R136" s="328"/>
      <c r="S136" s="328"/>
      <c r="T136" s="328"/>
      <c r="U136" s="342"/>
      <c r="V136" s="342"/>
      <c r="W136" s="328"/>
      <c r="X136" s="328"/>
      <c r="Y136" s="328"/>
      <c r="Z136" s="274"/>
      <c r="AA136" s="266"/>
      <c r="AB136" s="341"/>
      <c r="AC136" s="309"/>
      <c r="AD136" s="266"/>
      <c r="AE136" s="328"/>
      <c r="AF136" s="275"/>
      <c r="AG136" s="340"/>
      <c r="AH136" s="340"/>
      <c r="AI136" s="340"/>
      <c r="AJ136" s="340"/>
      <c r="AK136" s="340"/>
      <c r="AL136" s="340"/>
      <c r="AM136" s="340"/>
      <c r="AN136" s="340"/>
      <c r="AO136" s="340"/>
      <c r="AP136" s="340"/>
    </row>
    <row r="137" spans="1:42" ht="45" customHeight="1" x14ac:dyDescent="0.25">
      <c r="A137" s="262"/>
      <c r="B137" s="263"/>
      <c r="C137" s="261"/>
      <c r="D137" s="264"/>
      <c r="E137" s="265"/>
      <c r="F137" s="405"/>
      <c r="G137" s="273"/>
      <c r="H137" s="273"/>
      <c r="I137" s="315"/>
      <c r="J137" s="265"/>
      <c r="K137" s="290"/>
      <c r="L137" s="328"/>
      <c r="M137" s="328"/>
      <c r="N137" s="288"/>
      <c r="O137" s="263"/>
      <c r="P137" s="299"/>
      <c r="Q137" s="338"/>
      <c r="R137" s="261"/>
      <c r="S137" s="261"/>
      <c r="T137" s="261"/>
      <c r="U137" s="272"/>
      <c r="V137" s="342"/>
      <c r="W137" s="270"/>
      <c r="X137" s="270"/>
      <c r="Y137" s="261"/>
      <c r="Z137" s="263"/>
      <c r="AA137" s="273"/>
      <c r="AB137" s="265"/>
      <c r="AC137" s="299"/>
      <c r="AD137" s="266"/>
      <c r="AE137" s="290"/>
      <c r="AF137" s="267"/>
      <c r="AG137" s="278"/>
      <c r="AH137" s="262"/>
      <c r="AI137" s="262"/>
      <c r="AJ137" s="262"/>
      <c r="AK137" s="262"/>
      <c r="AL137" s="262"/>
      <c r="AM137" s="262"/>
      <c r="AN137" s="262"/>
      <c r="AO137" s="262"/>
      <c r="AP137" s="262"/>
    </row>
    <row r="138" spans="1:42" s="99" customFormat="1" ht="45" customHeight="1" x14ac:dyDescent="0.25">
      <c r="A138" s="340"/>
      <c r="B138" s="274"/>
      <c r="C138" s="328"/>
      <c r="D138" s="328"/>
      <c r="E138" s="328"/>
      <c r="F138" s="274"/>
      <c r="G138" s="273"/>
      <c r="H138" s="273"/>
      <c r="I138" s="315"/>
      <c r="J138" s="341"/>
      <c r="K138" s="328"/>
      <c r="L138" s="328"/>
      <c r="M138" s="328"/>
      <c r="N138" s="266"/>
      <c r="O138" s="274"/>
      <c r="P138" s="310"/>
      <c r="Q138" s="310"/>
      <c r="R138" s="328"/>
      <c r="S138" s="328"/>
      <c r="T138" s="328"/>
      <c r="U138" s="341"/>
      <c r="V138" s="342"/>
      <c r="W138" s="270"/>
      <c r="X138" s="270"/>
      <c r="Y138" s="328"/>
      <c r="Z138" s="274"/>
      <c r="AA138" s="266"/>
      <c r="AB138" s="341"/>
      <c r="AC138" s="328"/>
      <c r="AD138" s="266"/>
      <c r="AE138" s="290"/>
      <c r="AF138" s="308"/>
      <c r="AG138" s="343"/>
      <c r="AH138" s="340"/>
      <c r="AI138" s="340"/>
      <c r="AJ138" s="340"/>
      <c r="AK138" s="340"/>
      <c r="AL138" s="340"/>
      <c r="AM138" s="340"/>
      <c r="AN138" s="340"/>
      <c r="AO138" s="340"/>
      <c r="AP138" s="340"/>
    </row>
    <row r="139" spans="1:42" ht="45" customHeight="1" x14ac:dyDescent="0.25">
      <c r="A139" s="262"/>
      <c r="B139" s="263"/>
      <c r="C139" s="261"/>
      <c r="D139" s="261"/>
      <c r="E139" s="261"/>
      <c r="F139" s="263"/>
      <c r="G139" s="273"/>
      <c r="H139" s="345"/>
      <c r="I139" s="346"/>
      <c r="J139" s="347"/>
      <c r="K139" s="277"/>
      <c r="L139" s="310"/>
      <c r="M139" s="277"/>
      <c r="N139" s="354"/>
      <c r="O139" s="349"/>
      <c r="P139" s="307"/>
      <c r="Q139" s="350"/>
      <c r="R139" s="277"/>
      <c r="S139" s="277"/>
      <c r="T139" s="277"/>
      <c r="U139" s="351"/>
      <c r="V139" s="351"/>
      <c r="W139" s="270"/>
      <c r="X139" s="270"/>
      <c r="Y139" s="328"/>
      <c r="Z139" s="274"/>
      <c r="AA139" s="354"/>
      <c r="AB139" s="352"/>
      <c r="AC139" s="353"/>
      <c r="AD139" s="354"/>
      <c r="AE139" s="277"/>
      <c r="AF139" s="348"/>
      <c r="AG139" s="278"/>
      <c r="AH139" s="262"/>
      <c r="AI139" s="262"/>
      <c r="AJ139" s="262"/>
      <c r="AK139" s="262"/>
      <c r="AL139" s="262"/>
      <c r="AM139" s="262"/>
      <c r="AN139" s="262"/>
      <c r="AO139" s="262"/>
      <c r="AP139" s="262"/>
    </row>
    <row r="140" spans="1:42" s="175" customFormat="1" ht="45" customHeight="1" x14ac:dyDescent="0.25">
      <c r="A140" s="262"/>
      <c r="B140" s="263"/>
      <c r="C140" s="261"/>
      <c r="D140" s="261"/>
      <c r="E140" s="261"/>
      <c r="F140" s="263"/>
      <c r="G140" s="273"/>
      <c r="H140" s="273"/>
      <c r="I140" s="315"/>
      <c r="J140" s="289"/>
      <c r="K140" s="263"/>
      <c r="L140" s="328"/>
      <c r="M140" s="261"/>
      <c r="N140" s="288"/>
      <c r="O140" s="263"/>
      <c r="P140" s="305"/>
      <c r="Q140" s="310"/>
      <c r="R140" s="328"/>
      <c r="S140" s="328"/>
      <c r="T140" s="355"/>
      <c r="U140" s="295"/>
      <c r="V140" s="295"/>
      <c r="W140" s="356"/>
      <c r="X140" s="261"/>
      <c r="Y140" s="261"/>
      <c r="Z140" s="357"/>
      <c r="AA140" s="266"/>
      <c r="AB140" s="296"/>
      <c r="AC140" s="311"/>
      <c r="AD140" s="266"/>
      <c r="AE140" s="328"/>
      <c r="AF140" s="308"/>
      <c r="AG140" s="358"/>
      <c r="AH140" s="262"/>
      <c r="AI140" s="262"/>
      <c r="AJ140" s="262"/>
      <c r="AK140" s="262"/>
      <c r="AL140" s="262"/>
      <c r="AM140" s="262"/>
      <c r="AN140" s="262"/>
      <c r="AO140" s="262"/>
      <c r="AP140" s="262"/>
    </row>
    <row r="141" spans="1:42" s="115" customFormat="1" ht="45" customHeight="1" x14ac:dyDescent="0.25">
      <c r="A141" s="340"/>
      <c r="B141" s="274"/>
      <c r="C141" s="328"/>
      <c r="D141" s="328"/>
      <c r="E141" s="328"/>
      <c r="F141" s="274"/>
      <c r="G141" s="266"/>
      <c r="H141" s="354"/>
      <c r="I141" s="346"/>
      <c r="J141" s="289"/>
      <c r="K141" s="328"/>
      <c r="L141" s="309"/>
      <c r="M141" s="328"/>
      <c r="N141" s="288"/>
      <c r="O141" s="274"/>
      <c r="P141" s="330"/>
      <c r="Q141" s="310"/>
      <c r="R141" s="328"/>
      <c r="S141" s="328"/>
      <c r="T141" s="332"/>
      <c r="U141" s="295"/>
      <c r="V141" s="295"/>
      <c r="W141" s="270"/>
      <c r="X141" s="270"/>
      <c r="Y141" s="328"/>
      <c r="Z141" s="274"/>
      <c r="AA141" s="359"/>
      <c r="AB141" s="335"/>
      <c r="AC141" s="330"/>
      <c r="AD141" s="266"/>
      <c r="AE141" s="328"/>
      <c r="AF141" s="308"/>
      <c r="AG141" s="360"/>
      <c r="AH141" s="340"/>
      <c r="AI141" s="340"/>
      <c r="AJ141" s="340"/>
      <c r="AK141" s="340"/>
      <c r="AL141" s="340"/>
      <c r="AM141" s="340"/>
      <c r="AN141" s="340"/>
      <c r="AO141" s="340"/>
      <c r="AP141" s="340"/>
    </row>
    <row r="142" spans="1:42" s="115" customFormat="1" ht="45" customHeight="1" x14ac:dyDescent="0.25">
      <c r="A142" s="340"/>
      <c r="B142" s="274"/>
      <c r="C142" s="328"/>
      <c r="D142" s="328"/>
      <c r="E142" s="328"/>
      <c r="F142" s="274"/>
      <c r="G142" s="266"/>
      <c r="H142" s="266"/>
      <c r="I142" s="315"/>
      <c r="J142" s="289"/>
      <c r="K142" s="328"/>
      <c r="L142" s="309"/>
      <c r="M142" s="328"/>
      <c r="N142" s="288"/>
      <c r="O142" s="274"/>
      <c r="P142" s="330"/>
      <c r="Q142" s="310"/>
      <c r="R142" s="328"/>
      <c r="S142" s="328"/>
      <c r="T142" s="332"/>
      <c r="U142" s="295"/>
      <c r="V142" s="295"/>
      <c r="W142" s="270"/>
      <c r="X142" s="270"/>
      <c r="Y142" s="328"/>
      <c r="Z142" s="274"/>
      <c r="AA142" s="359"/>
      <c r="AB142" s="335"/>
      <c r="AC142" s="330"/>
      <c r="AD142" s="266"/>
      <c r="AE142" s="328"/>
      <c r="AF142" s="308"/>
      <c r="AG142" s="360"/>
      <c r="AH142" s="340"/>
      <c r="AI142" s="340"/>
      <c r="AJ142" s="340"/>
      <c r="AK142" s="340"/>
      <c r="AL142" s="340"/>
      <c r="AM142" s="340"/>
      <c r="AN142" s="340"/>
      <c r="AO142" s="340"/>
      <c r="AP142" s="340"/>
    </row>
    <row r="143" spans="1:42" s="115" customFormat="1" ht="45" customHeight="1" x14ac:dyDescent="0.25">
      <c r="A143" s="262"/>
      <c r="B143" s="263"/>
      <c r="C143" s="261"/>
      <c r="D143" s="264"/>
      <c r="E143" s="265"/>
      <c r="F143" s="405"/>
      <c r="G143" s="266"/>
      <c r="H143" s="354"/>
      <c r="I143" s="346"/>
      <c r="J143" s="289"/>
      <c r="K143" s="328"/>
      <c r="L143" s="309"/>
      <c r="M143" s="328"/>
      <c r="N143" s="288"/>
      <c r="O143" s="274"/>
      <c r="P143" s="330"/>
      <c r="Q143" s="310"/>
      <c r="R143" s="309"/>
      <c r="S143" s="309"/>
      <c r="T143" s="332"/>
      <c r="U143" s="295"/>
      <c r="V143" s="295"/>
      <c r="W143" s="270"/>
      <c r="X143" s="270"/>
      <c r="Y143" s="328"/>
      <c r="Z143" s="274"/>
      <c r="AA143" s="359"/>
      <c r="AB143" s="335"/>
      <c r="AC143" s="330"/>
      <c r="AD143" s="266"/>
      <c r="AE143" s="328"/>
      <c r="AF143" s="308"/>
      <c r="AG143" s="360"/>
      <c r="AH143" s="340"/>
      <c r="AI143" s="340"/>
      <c r="AJ143" s="340"/>
      <c r="AK143" s="340"/>
      <c r="AL143" s="340"/>
      <c r="AM143" s="340"/>
      <c r="AN143" s="340"/>
      <c r="AO143" s="340"/>
      <c r="AP143" s="340"/>
    </row>
    <row r="144" spans="1:42" s="115" customFormat="1" ht="45" customHeight="1" x14ac:dyDescent="0.25">
      <c r="A144" s="340"/>
      <c r="B144" s="274"/>
      <c r="C144" s="328"/>
      <c r="D144" s="328"/>
      <c r="E144" s="328"/>
      <c r="F144" s="274"/>
      <c r="G144" s="266"/>
      <c r="H144" s="266"/>
      <c r="I144" s="315"/>
      <c r="J144" s="289"/>
      <c r="K144" s="290"/>
      <c r="L144" s="294"/>
      <c r="M144" s="328"/>
      <c r="N144" s="288"/>
      <c r="O144" s="274"/>
      <c r="P144" s="330"/>
      <c r="Q144" s="310"/>
      <c r="R144" s="328"/>
      <c r="S144" s="328"/>
      <c r="T144" s="332"/>
      <c r="U144" s="295"/>
      <c r="V144" s="295"/>
      <c r="W144" s="270"/>
      <c r="X144" s="270"/>
      <c r="Y144" s="328"/>
      <c r="Z144" s="274"/>
      <c r="AA144" s="359"/>
      <c r="AB144" s="335"/>
      <c r="AC144" s="330"/>
      <c r="AD144" s="266"/>
      <c r="AE144" s="317"/>
      <c r="AF144" s="308"/>
      <c r="AG144" s="360"/>
      <c r="AH144" s="340"/>
      <c r="AI144" s="340"/>
      <c r="AJ144" s="340"/>
      <c r="AK144" s="340"/>
      <c r="AL144" s="340"/>
      <c r="AM144" s="340"/>
      <c r="AN144" s="340"/>
      <c r="AO144" s="340"/>
      <c r="AP144" s="340"/>
    </row>
    <row r="145" spans="1:42" s="115" customFormat="1" ht="45" customHeight="1" x14ac:dyDescent="0.25">
      <c r="A145" s="340"/>
      <c r="B145" s="274"/>
      <c r="C145" s="328"/>
      <c r="D145" s="328"/>
      <c r="E145" s="328"/>
      <c r="F145" s="274"/>
      <c r="G145" s="266"/>
      <c r="H145" s="354"/>
      <c r="I145" s="346"/>
      <c r="J145" s="289"/>
      <c r="K145" s="328"/>
      <c r="L145" s="309"/>
      <c r="M145" s="328"/>
      <c r="N145" s="288"/>
      <c r="O145" s="274"/>
      <c r="P145" s="330"/>
      <c r="Q145" s="310"/>
      <c r="R145" s="328"/>
      <c r="S145" s="328"/>
      <c r="T145" s="332"/>
      <c r="U145" s="295"/>
      <c r="V145" s="295"/>
      <c r="W145" s="270"/>
      <c r="X145" s="270"/>
      <c r="Y145" s="328"/>
      <c r="Z145" s="274"/>
      <c r="AA145" s="359"/>
      <c r="AB145" s="335"/>
      <c r="AC145" s="330"/>
      <c r="AD145" s="266"/>
      <c r="AE145" s="328"/>
      <c r="AF145" s="308"/>
      <c r="AG145" s="360"/>
      <c r="AH145" s="340"/>
      <c r="AI145" s="340"/>
      <c r="AJ145" s="340"/>
      <c r="AK145" s="340"/>
      <c r="AL145" s="340"/>
      <c r="AM145" s="340"/>
      <c r="AN145" s="340"/>
      <c r="AO145" s="340"/>
      <c r="AP145" s="340"/>
    </row>
    <row r="146" spans="1:42" s="115" customFormat="1" ht="45" customHeight="1" x14ac:dyDescent="0.25">
      <c r="A146" s="340"/>
      <c r="B146" s="274"/>
      <c r="C146" s="328"/>
      <c r="D146" s="328"/>
      <c r="E146" s="328"/>
      <c r="F146" s="274"/>
      <c r="G146" s="266"/>
      <c r="H146" s="266"/>
      <c r="I146" s="315"/>
      <c r="J146" s="289"/>
      <c r="K146" s="274"/>
      <c r="L146" s="309"/>
      <c r="M146" s="328"/>
      <c r="N146" s="288"/>
      <c r="O146" s="274"/>
      <c r="P146" s="330"/>
      <c r="Q146" s="310"/>
      <c r="R146" s="328"/>
      <c r="S146" s="328"/>
      <c r="T146" s="332"/>
      <c r="U146" s="295"/>
      <c r="V146" s="295"/>
      <c r="W146" s="270"/>
      <c r="X146" s="270"/>
      <c r="Y146" s="328"/>
      <c r="Z146" s="274"/>
      <c r="AA146" s="359"/>
      <c r="AB146" s="335"/>
      <c r="AC146" s="330"/>
      <c r="AD146" s="266"/>
      <c r="AE146" s="328"/>
      <c r="AF146" s="308"/>
      <c r="AG146" s="360"/>
      <c r="AH146" s="340"/>
      <c r="AI146" s="340"/>
      <c r="AJ146" s="340"/>
      <c r="AK146" s="340"/>
      <c r="AL146" s="340"/>
      <c r="AM146" s="340"/>
      <c r="AN146" s="340"/>
      <c r="AO146" s="340"/>
      <c r="AP146" s="340"/>
    </row>
    <row r="147" spans="1:42" s="115" customFormat="1" ht="45" customHeight="1" x14ac:dyDescent="0.25">
      <c r="A147" s="340"/>
      <c r="B147" s="274"/>
      <c r="C147" s="328"/>
      <c r="D147" s="328"/>
      <c r="E147" s="328"/>
      <c r="F147" s="274"/>
      <c r="G147" s="266"/>
      <c r="H147" s="354"/>
      <c r="I147" s="346"/>
      <c r="J147" s="289"/>
      <c r="K147" s="328"/>
      <c r="L147" s="309"/>
      <c r="M147" s="328"/>
      <c r="N147" s="288"/>
      <c r="O147" s="274"/>
      <c r="P147" s="330"/>
      <c r="Q147" s="310"/>
      <c r="R147" s="328"/>
      <c r="S147" s="328"/>
      <c r="T147" s="332"/>
      <c r="U147" s="295"/>
      <c r="V147" s="295"/>
      <c r="W147" s="270"/>
      <c r="X147" s="270"/>
      <c r="Y147" s="328"/>
      <c r="Z147" s="274"/>
      <c r="AA147" s="359"/>
      <c r="AB147" s="335"/>
      <c r="AC147" s="330"/>
      <c r="AD147" s="266"/>
      <c r="AE147" s="290"/>
      <c r="AF147" s="308"/>
      <c r="AG147" s="360"/>
      <c r="AH147" s="340"/>
      <c r="AI147" s="340"/>
      <c r="AJ147" s="340"/>
      <c r="AK147" s="340"/>
      <c r="AL147" s="340"/>
      <c r="AM147" s="340"/>
      <c r="AN147" s="340"/>
      <c r="AO147" s="340"/>
      <c r="AP147" s="340"/>
    </row>
    <row r="148" spans="1:42" s="115" customFormat="1" ht="45" customHeight="1" x14ac:dyDescent="0.25">
      <c r="A148" s="340"/>
      <c r="B148" s="274"/>
      <c r="C148" s="328"/>
      <c r="D148" s="328"/>
      <c r="E148" s="328"/>
      <c r="F148" s="274"/>
      <c r="G148" s="266"/>
      <c r="H148" s="266"/>
      <c r="I148" s="315"/>
      <c r="J148" s="289"/>
      <c r="K148" s="290"/>
      <c r="L148" s="294"/>
      <c r="M148" s="328"/>
      <c r="N148" s="288"/>
      <c r="O148" s="274"/>
      <c r="P148" s="330"/>
      <c r="Q148" s="310"/>
      <c r="R148" s="328"/>
      <c r="S148" s="328"/>
      <c r="T148" s="332"/>
      <c r="U148" s="295"/>
      <c r="V148" s="295"/>
      <c r="W148" s="270"/>
      <c r="X148" s="270"/>
      <c r="Y148" s="328"/>
      <c r="Z148" s="274"/>
      <c r="AA148" s="359"/>
      <c r="AB148" s="335"/>
      <c r="AC148" s="330"/>
      <c r="AD148" s="266"/>
      <c r="AE148" s="290"/>
      <c r="AF148" s="308"/>
      <c r="AG148" s="360"/>
      <c r="AH148" s="340"/>
      <c r="AI148" s="340"/>
      <c r="AJ148" s="340"/>
      <c r="AK148" s="340"/>
      <c r="AL148" s="340"/>
      <c r="AM148" s="340"/>
      <c r="AN148" s="340"/>
      <c r="AO148" s="340"/>
      <c r="AP148" s="340"/>
    </row>
    <row r="149" spans="1:42" s="115" customFormat="1" ht="45" customHeight="1" x14ac:dyDescent="0.25">
      <c r="A149" s="340"/>
      <c r="B149" s="274"/>
      <c r="C149" s="328"/>
      <c r="D149" s="328"/>
      <c r="E149" s="328"/>
      <c r="F149" s="274"/>
      <c r="G149" s="266"/>
      <c r="H149" s="354"/>
      <c r="I149" s="346"/>
      <c r="J149" s="289"/>
      <c r="K149" s="328"/>
      <c r="L149" s="309"/>
      <c r="M149" s="328"/>
      <c r="N149" s="288"/>
      <c r="O149" s="274"/>
      <c r="P149" s="330"/>
      <c r="Q149" s="310"/>
      <c r="R149" s="309"/>
      <c r="S149" s="309"/>
      <c r="T149" s="332"/>
      <c r="U149" s="295"/>
      <c r="V149" s="295"/>
      <c r="W149" s="270"/>
      <c r="X149" s="270"/>
      <c r="Y149" s="328"/>
      <c r="Z149" s="274"/>
      <c r="AA149" s="359"/>
      <c r="AB149" s="335"/>
      <c r="AC149" s="330"/>
      <c r="AD149" s="266"/>
      <c r="AE149" s="328"/>
      <c r="AF149" s="308"/>
      <c r="AG149" s="360"/>
      <c r="AH149" s="340"/>
      <c r="AI149" s="340"/>
      <c r="AJ149" s="340"/>
      <c r="AK149" s="340"/>
      <c r="AL149" s="340"/>
      <c r="AM149" s="340"/>
      <c r="AN149" s="340"/>
      <c r="AO149" s="340"/>
      <c r="AP149" s="340"/>
    </row>
    <row r="150" spans="1:42" ht="45" customHeight="1" x14ac:dyDescent="0.25">
      <c r="A150" s="262"/>
      <c r="B150" s="263"/>
      <c r="C150" s="261"/>
      <c r="D150" s="264"/>
      <c r="E150" s="265"/>
      <c r="F150" s="405"/>
      <c r="G150" s="266"/>
      <c r="H150" s="266"/>
      <c r="I150" s="315"/>
      <c r="J150" s="289"/>
      <c r="K150" s="290"/>
      <c r="L150" s="294"/>
      <c r="M150" s="261"/>
      <c r="N150" s="288"/>
      <c r="O150" s="263"/>
      <c r="P150" s="292"/>
      <c r="Q150" s="292"/>
      <c r="R150" s="328"/>
      <c r="S150" s="328"/>
      <c r="T150" s="332"/>
      <c r="U150" s="295"/>
      <c r="V150" s="295"/>
      <c r="W150" s="270"/>
      <c r="X150" s="270"/>
      <c r="Y150" s="261"/>
      <c r="Z150" s="263"/>
      <c r="AA150" s="359"/>
      <c r="AB150" s="335"/>
      <c r="AC150" s="292"/>
      <c r="AD150" s="266"/>
      <c r="AE150" s="324"/>
      <c r="AF150" s="267"/>
      <c r="AG150" s="360"/>
      <c r="AH150" s="262"/>
      <c r="AI150" s="262"/>
      <c r="AJ150" s="262"/>
      <c r="AK150" s="262"/>
      <c r="AL150" s="262"/>
      <c r="AM150" s="262"/>
      <c r="AN150" s="262"/>
      <c r="AO150" s="262"/>
      <c r="AP150" s="262"/>
    </row>
    <row r="151" spans="1:42" s="99" customFormat="1" ht="45" customHeight="1" x14ac:dyDescent="0.25">
      <c r="A151" s="262"/>
      <c r="B151" s="263"/>
      <c r="C151" s="261"/>
      <c r="D151" s="264"/>
      <c r="E151" s="265"/>
      <c r="F151" s="405"/>
      <c r="G151" s="266"/>
      <c r="H151" s="354"/>
      <c r="I151" s="346"/>
      <c r="J151" s="289"/>
      <c r="K151" s="274"/>
      <c r="L151" s="309"/>
      <c r="M151" s="328"/>
      <c r="N151" s="288"/>
      <c r="O151" s="274"/>
      <c r="P151" s="330"/>
      <c r="Q151" s="310"/>
      <c r="R151" s="328"/>
      <c r="S151" s="328"/>
      <c r="T151" s="332"/>
      <c r="U151" s="295"/>
      <c r="V151" s="295"/>
      <c r="W151" s="270"/>
      <c r="X151" s="270"/>
      <c r="Y151" s="328"/>
      <c r="Z151" s="274"/>
      <c r="AA151" s="359"/>
      <c r="AB151" s="335"/>
      <c r="AC151" s="330"/>
      <c r="AD151" s="266"/>
      <c r="AE151" s="324"/>
      <c r="AF151" s="308"/>
      <c r="AG151" s="360"/>
      <c r="AH151" s="340"/>
      <c r="AI151" s="340"/>
      <c r="AJ151" s="340"/>
      <c r="AK151" s="340"/>
      <c r="AL151" s="340"/>
      <c r="AM151" s="340"/>
      <c r="AN151" s="340"/>
      <c r="AO151" s="340"/>
      <c r="AP151" s="340"/>
    </row>
    <row r="152" spans="1:42" s="115" customFormat="1" ht="45" customHeight="1" x14ac:dyDescent="0.25">
      <c r="A152" s="340"/>
      <c r="B152" s="274"/>
      <c r="C152" s="328"/>
      <c r="D152" s="328"/>
      <c r="E152" s="328"/>
      <c r="F152" s="274"/>
      <c r="G152" s="266"/>
      <c r="H152" s="266"/>
      <c r="I152" s="315"/>
      <c r="J152" s="289"/>
      <c r="K152" s="290"/>
      <c r="L152" s="294"/>
      <c r="M152" s="328"/>
      <c r="N152" s="288"/>
      <c r="O152" s="274"/>
      <c r="P152" s="330"/>
      <c r="Q152" s="310"/>
      <c r="R152" s="309"/>
      <c r="S152" s="309"/>
      <c r="T152" s="332"/>
      <c r="U152" s="295"/>
      <c r="V152" s="295"/>
      <c r="W152" s="270"/>
      <c r="X152" s="270"/>
      <c r="Y152" s="328"/>
      <c r="Z152" s="274"/>
      <c r="AA152" s="359"/>
      <c r="AB152" s="335"/>
      <c r="AC152" s="330"/>
      <c r="AD152" s="266"/>
      <c r="AE152" s="290"/>
      <c r="AF152" s="308"/>
      <c r="AG152" s="360"/>
      <c r="AH152" s="340"/>
      <c r="AI152" s="340"/>
      <c r="AJ152" s="340"/>
      <c r="AK152" s="340"/>
      <c r="AL152" s="340"/>
      <c r="AM152" s="340"/>
      <c r="AN152" s="340"/>
      <c r="AO152" s="340"/>
      <c r="AP152" s="340"/>
    </row>
    <row r="153" spans="1:42" s="115" customFormat="1" ht="45" customHeight="1" x14ac:dyDescent="0.25">
      <c r="A153" s="340"/>
      <c r="B153" s="274"/>
      <c r="C153" s="328"/>
      <c r="D153" s="328"/>
      <c r="E153" s="328"/>
      <c r="F153" s="274"/>
      <c r="G153" s="266"/>
      <c r="H153" s="354"/>
      <c r="I153" s="346"/>
      <c r="J153" s="289"/>
      <c r="K153" s="290"/>
      <c r="L153" s="294"/>
      <c r="M153" s="328"/>
      <c r="N153" s="288"/>
      <c r="O153" s="274"/>
      <c r="P153" s="330"/>
      <c r="Q153" s="310"/>
      <c r="R153" s="328"/>
      <c r="S153" s="328"/>
      <c r="T153" s="332"/>
      <c r="U153" s="295"/>
      <c r="V153" s="295"/>
      <c r="W153" s="270"/>
      <c r="X153" s="270"/>
      <c r="Y153" s="328"/>
      <c r="Z153" s="274"/>
      <c r="AA153" s="359"/>
      <c r="AB153" s="335"/>
      <c r="AC153" s="330"/>
      <c r="AD153" s="266"/>
      <c r="AE153" s="328"/>
      <c r="AF153" s="308"/>
      <c r="AG153" s="360"/>
      <c r="AH153" s="340"/>
      <c r="AI153" s="340"/>
      <c r="AJ153" s="340"/>
      <c r="AK153" s="340"/>
      <c r="AL153" s="340"/>
      <c r="AM153" s="340"/>
      <c r="AN153" s="340"/>
      <c r="AO153" s="340"/>
      <c r="AP153" s="340"/>
    </row>
    <row r="154" spans="1:42" s="99" customFormat="1" ht="45" customHeight="1" x14ac:dyDescent="0.25">
      <c r="A154" s="340"/>
      <c r="B154" s="274"/>
      <c r="C154" s="328"/>
      <c r="D154" s="328"/>
      <c r="E154" s="328"/>
      <c r="F154" s="274"/>
      <c r="G154" s="266"/>
      <c r="H154" s="266"/>
      <c r="I154" s="315"/>
      <c r="J154" s="289"/>
      <c r="K154" s="290"/>
      <c r="L154" s="294"/>
      <c r="M154" s="328"/>
      <c r="N154" s="288"/>
      <c r="O154" s="274"/>
      <c r="P154" s="330"/>
      <c r="Q154" s="330"/>
      <c r="R154" s="328"/>
      <c r="S154" s="328"/>
      <c r="T154" s="332"/>
      <c r="U154" s="295"/>
      <c r="V154" s="295"/>
      <c r="W154" s="270"/>
      <c r="X154" s="270"/>
      <c r="Y154" s="328"/>
      <c r="Z154" s="274"/>
      <c r="AA154" s="359"/>
      <c r="AB154" s="335"/>
      <c r="AC154" s="330"/>
      <c r="AD154" s="266"/>
      <c r="AE154" s="361"/>
      <c r="AF154" s="308"/>
      <c r="AG154" s="360"/>
      <c r="AH154" s="340"/>
      <c r="AI154" s="340"/>
      <c r="AJ154" s="340"/>
      <c r="AK154" s="340"/>
      <c r="AL154" s="340"/>
      <c r="AM154" s="340"/>
      <c r="AN154" s="340"/>
      <c r="AO154" s="340"/>
      <c r="AP154" s="340"/>
    </row>
    <row r="155" spans="1:42" s="99" customFormat="1" ht="45" customHeight="1" x14ac:dyDescent="0.25">
      <c r="A155" s="340"/>
      <c r="B155" s="274"/>
      <c r="C155" s="328"/>
      <c r="D155" s="328"/>
      <c r="E155" s="328"/>
      <c r="F155" s="274"/>
      <c r="G155" s="266"/>
      <c r="H155" s="354"/>
      <c r="I155" s="346"/>
      <c r="J155" s="289"/>
      <c r="K155" s="328"/>
      <c r="L155" s="337"/>
      <c r="M155" s="328"/>
      <c r="N155" s="354"/>
      <c r="O155" s="274"/>
      <c r="P155" s="337"/>
      <c r="Q155" s="330"/>
      <c r="R155" s="328"/>
      <c r="S155" s="328"/>
      <c r="T155" s="332"/>
      <c r="U155" s="295"/>
      <c r="V155" s="295"/>
      <c r="W155" s="270"/>
      <c r="X155" s="270"/>
      <c r="Y155" s="328"/>
      <c r="Z155" s="274"/>
      <c r="AA155" s="359"/>
      <c r="AB155" s="335"/>
      <c r="AC155" s="337"/>
      <c r="AD155" s="266"/>
      <c r="AE155" s="361"/>
      <c r="AF155" s="308"/>
      <c r="AG155" s="360"/>
      <c r="AH155" s="340"/>
      <c r="AI155" s="340"/>
      <c r="AJ155" s="340"/>
      <c r="AK155" s="340"/>
      <c r="AL155" s="340"/>
      <c r="AM155" s="340"/>
      <c r="AN155" s="340"/>
      <c r="AO155" s="340"/>
      <c r="AP155" s="340"/>
    </row>
    <row r="156" spans="1:42" ht="45" customHeight="1" x14ac:dyDescent="0.25">
      <c r="A156" s="262"/>
      <c r="B156" s="263"/>
      <c r="C156" s="261"/>
      <c r="D156" s="261"/>
      <c r="E156" s="261"/>
      <c r="F156" s="263"/>
      <c r="G156" s="266"/>
      <c r="H156" s="266"/>
      <c r="I156" s="315"/>
      <c r="J156" s="289"/>
      <c r="K156" s="290"/>
      <c r="L156" s="294"/>
      <c r="M156" s="261"/>
      <c r="N156" s="288"/>
      <c r="O156" s="263"/>
      <c r="P156" s="292"/>
      <c r="Q156" s="299"/>
      <c r="R156" s="328"/>
      <c r="S156" s="328"/>
      <c r="T156" s="332"/>
      <c r="U156" s="295"/>
      <c r="V156" s="295"/>
      <c r="W156" s="270"/>
      <c r="X156" s="270"/>
      <c r="Y156" s="261"/>
      <c r="Z156" s="263"/>
      <c r="AA156" s="359"/>
      <c r="AB156" s="335"/>
      <c r="AC156" s="292"/>
      <c r="AD156" s="266"/>
      <c r="AE156" s="328"/>
      <c r="AF156" s="267"/>
      <c r="AG156" s="360"/>
      <c r="AH156" s="262"/>
      <c r="AI156" s="262"/>
      <c r="AJ156" s="262"/>
      <c r="AK156" s="262"/>
      <c r="AL156" s="262"/>
      <c r="AM156" s="262"/>
      <c r="AN156" s="262"/>
      <c r="AO156" s="262"/>
      <c r="AP156" s="262"/>
    </row>
    <row r="157" spans="1:42" s="99" customFormat="1" ht="45" customHeight="1" x14ac:dyDescent="0.25">
      <c r="A157" s="340"/>
      <c r="B157" s="274"/>
      <c r="C157" s="328"/>
      <c r="D157" s="328"/>
      <c r="E157" s="328"/>
      <c r="F157" s="274"/>
      <c r="G157" s="266"/>
      <c r="H157" s="354"/>
      <c r="I157" s="346"/>
      <c r="J157" s="289"/>
      <c r="K157" s="328"/>
      <c r="L157" s="309"/>
      <c r="M157" s="328"/>
      <c r="N157" s="288"/>
      <c r="O157" s="274"/>
      <c r="P157" s="330"/>
      <c r="Q157" s="310"/>
      <c r="R157" s="328"/>
      <c r="S157" s="328"/>
      <c r="T157" s="332"/>
      <c r="U157" s="295"/>
      <c r="V157" s="295"/>
      <c r="W157" s="270"/>
      <c r="X157" s="270"/>
      <c r="Y157" s="328"/>
      <c r="Z157" s="274"/>
      <c r="AA157" s="359"/>
      <c r="AB157" s="335"/>
      <c r="AC157" s="330"/>
      <c r="AD157" s="266"/>
      <c r="AE157" s="328"/>
      <c r="AF157" s="308"/>
      <c r="AG157" s="360"/>
      <c r="AH157" s="340"/>
      <c r="AI157" s="340"/>
      <c r="AJ157" s="340"/>
      <c r="AK157" s="340"/>
      <c r="AL157" s="340"/>
      <c r="AM157" s="340"/>
      <c r="AN157" s="340"/>
      <c r="AO157" s="340"/>
      <c r="AP157" s="340"/>
    </row>
    <row r="158" spans="1:42" s="99" customFormat="1" ht="45" customHeight="1" x14ac:dyDescent="0.25">
      <c r="A158" s="340"/>
      <c r="B158" s="274"/>
      <c r="C158" s="328"/>
      <c r="D158" s="328"/>
      <c r="E158" s="328"/>
      <c r="F158" s="274"/>
      <c r="G158" s="266"/>
      <c r="H158" s="266"/>
      <c r="I158" s="315"/>
      <c r="J158" s="289"/>
      <c r="K158" s="328"/>
      <c r="L158" s="309"/>
      <c r="M158" s="328"/>
      <c r="N158" s="288"/>
      <c r="O158" s="274"/>
      <c r="P158" s="330"/>
      <c r="Q158" s="310"/>
      <c r="R158" s="328"/>
      <c r="S158" s="328"/>
      <c r="T158" s="332"/>
      <c r="U158" s="289"/>
      <c r="V158" s="295"/>
      <c r="W158" s="270"/>
      <c r="X158" s="270"/>
      <c r="Y158" s="328"/>
      <c r="Z158" s="274"/>
      <c r="AA158" s="359"/>
      <c r="AB158" s="335"/>
      <c r="AC158" s="330"/>
      <c r="AD158" s="266"/>
      <c r="AE158" s="328"/>
      <c r="AF158" s="308"/>
      <c r="AG158" s="360"/>
      <c r="AH158" s="340"/>
      <c r="AI158" s="340"/>
      <c r="AJ158" s="340"/>
      <c r="AK158" s="340"/>
      <c r="AL158" s="340"/>
      <c r="AM158" s="340"/>
      <c r="AN158" s="340"/>
      <c r="AO158" s="340"/>
      <c r="AP158" s="340"/>
    </row>
    <row r="159" spans="1:42" s="99" customFormat="1" ht="45" customHeight="1" x14ac:dyDescent="0.25">
      <c r="A159" s="340"/>
      <c r="B159" s="274"/>
      <c r="C159" s="328"/>
      <c r="D159" s="328"/>
      <c r="E159" s="328"/>
      <c r="F159" s="274"/>
      <c r="G159" s="266"/>
      <c r="H159" s="354"/>
      <c r="I159" s="346"/>
      <c r="J159" s="289"/>
      <c r="K159" s="328"/>
      <c r="L159" s="309"/>
      <c r="M159" s="328"/>
      <c r="N159" s="288"/>
      <c r="O159" s="274"/>
      <c r="P159" s="330"/>
      <c r="Q159" s="310"/>
      <c r="R159" s="328"/>
      <c r="S159" s="328"/>
      <c r="T159" s="332"/>
      <c r="U159" s="289"/>
      <c r="V159" s="295"/>
      <c r="W159" s="270"/>
      <c r="X159" s="270"/>
      <c r="Y159" s="328"/>
      <c r="Z159" s="274"/>
      <c r="AA159" s="359"/>
      <c r="AB159" s="335"/>
      <c r="AC159" s="330"/>
      <c r="AD159" s="266"/>
      <c r="AE159" s="328"/>
      <c r="AF159" s="308"/>
      <c r="AG159" s="360"/>
      <c r="AH159" s="340"/>
      <c r="AI159" s="340"/>
      <c r="AJ159" s="340"/>
      <c r="AK159" s="340"/>
      <c r="AL159" s="340"/>
      <c r="AM159" s="340"/>
      <c r="AN159" s="340"/>
      <c r="AO159" s="340"/>
      <c r="AP159" s="340"/>
    </row>
    <row r="160" spans="1:42" s="115" customFormat="1" ht="45" customHeight="1" x14ac:dyDescent="0.25">
      <c r="A160" s="340"/>
      <c r="B160" s="274"/>
      <c r="C160" s="328"/>
      <c r="D160" s="328"/>
      <c r="E160" s="328"/>
      <c r="F160" s="274"/>
      <c r="G160" s="266"/>
      <c r="H160" s="266"/>
      <c r="I160" s="315"/>
      <c r="J160" s="289"/>
      <c r="K160" s="328"/>
      <c r="L160" s="309"/>
      <c r="M160" s="328"/>
      <c r="N160" s="288"/>
      <c r="O160" s="274"/>
      <c r="P160" s="337"/>
      <c r="Q160" s="310"/>
      <c r="R160" s="309"/>
      <c r="S160" s="309"/>
      <c r="T160" s="332"/>
      <c r="U160" s="289"/>
      <c r="V160" s="295"/>
      <c r="W160" s="270"/>
      <c r="X160" s="270"/>
      <c r="Y160" s="328"/>
      <c r="Z160" s="274"/>
      <c r="AA160" s="359"/>
      <c r="AB160" s="335"/>
      <c r="AC160" s="337"/>
      <c r="AD160" s="266"/>
      <c r="AE160" s="328"/>
      <c r="AF160" s="308"/>
      <c r="AG160" s="360"/>
      <c r="AH160" s="340"/>
      <c r="AI160" s="340"/>
      <c r="AJ160" s="340"/>
      <c r="AK160" s="340"/>
      <c r="AL160" s="340"/>
      <c r="AM160" s="340"/>
      <c r="AN160" s="340"/>
      <c r="AO160" s="340"/>
      <c r="AP160" s="340"/>
    </row>
    <row r="161" spans="1:42" s="115" customFormat="1" ht="45" customHeight="1" x14ac:dyDescent="0.25">
      <c r="A161" s="340"/>
      <c r="B161" s="274"/>
      <c r="C161" s="328"/>
      <c r="D161" s="328"/>
      <c r="E161" s="328"/>
      <c r="F161" s="274"/>
      <c r="G161" s="266"/>
      <c r="H161" s="354"/>
      <c r="I161" s="346"/>
      <c r="J161" s="289"/>
      <c r="K161" s="290"/>
      <c r="L161" s="294"/>
      <c r="M161" s="328"/>
      <c r="N161" s="288"/>
      <c r="O161" s="274"/>
      <c r="P161" s="330"/>
      <c r="Q161" s="310"/>
      <c r="R161" s="309"/>
      <c r="S161" s="309"/>
      <c r="T161" s="332"/>
      <c r="U161" s="289"/>
      <c r="V161" s="295"/>
      <c r="W161" s="270"/>
      <c r="X161" s="270"/>
      <c r="Y161" s="328"/>
      <c r="Z161" s="274"/>
      <c r="AA161" s="359"/>
      <c r="AB161" s="335"/>
      <c r="AC161" s="330"/>
      <c r="AD161" s="266"/>
      <c r="AE161" s="328"/>
      <c r="AF161" s="308"/>
      <c r="AG161" s="360"/>
      <c r="AH161" s="340"/>
      <c r="AI161" s="340"/>
      <c r="AJ161" s="340"/>
      <c r="AK161" s="340"/>
      <c r="AL161" s="340"/>
      <c r="AM161" s="340"/>
      <c r="AN161" s="340"/>
      <c r="AO161" s="340"/>
      <c r="AP161" s="340"/>
    </row>
    <row r="162" spans="1:42" s="115" customFormat="1" ht="45" customHeight="1" x14ac:dyDescent="0.25">
      <c r="A162" s="262"/>
      <c r="B162" s="263"/>
      <c r="C162" s="261"/>
      <c r="D162" s="264"/>
      <c r="E162" s="265"/>
      <c r="F162" s="405"/>
      <c r="G162" s="266"/>
      <c r="H162" s="266"/>
      <c r="I162" s="315"/>
      <c r="J162" s="289"/>
      <c r="K162" s="290"/>
      <c r="L162" s="294"/>
      <c r="M162" s="328"/>
      <c r="N162" s="288"/>
      <c r="O162" s="274"/>
      <c r="P162" s="330"/>
      <c r="Q162" s="310"/>
      <c r="R162" s="328"/>
      <c r="S162" s="328"/>
      <c r="T162" s="332"/>
      <c r="U162" s="289"/>
      <c r="V162" s="295"/>
      <c r="W162" s="270"/>
      <c r="X162" s="270"/>
      <c r="Y162" s="328"/>
      <c r="Z162" s="274"/>
      <c r="AA162" s="359"/>
      <c r="AB162" s="335"/>
      <c r="AC162" s="330"/>
      <c r="AD162" s="266"/>
      <c r="AE162" s="328"/>
      <c r="AF162" s="308"/>
      <c r="AG162" s="360"/>
      <c r="AH162" s="340"/>
      <c r="AI162" s="340"/>
      <c r="AJ162" s="340"/>
      <c r="AK162" s="340"/>
      <c r="AL162" s="340"/>
      <c r="AM162" s="340"/>
      <c r="AN162" s="340"/>
      <c r="AO162" s="340"/>
      <c r="AP162" s="340"/>
    </row>
    <row r="163" spans="1:42" s="115" customFormat="1" ht="45" customHeight="1" x14ac:dyDescent="0.25">
      <c r="A163" s="340"/>
      <c r="B163" s="274"/>
      <c r="C163" s="328"/>
      <c r="D163" s="328"/>
      <c r="E163" s="328"/>
      <c r="F163" s="274"/>
      <c r="G163" s="266"/>
      <c r="H163" s="354"/>
      <c r="I163" s="346"/>
      <c r="J163" s="289"/>
      <c r="K163" s="328"/>
      <c r="L163" s="309"/>
      <c r="M163" s="328"/>
      <c r="N163" s="288"/>
      <c r="O163" s="274"/>
      <c r="P163" s="330"/>
      <c r="Q163" s="310"/>
      <c r="R163" s="328"/>
      <c r="S163" s="328"/>
      <c r="T163" s="332"/>
      <c r="U163" s="289"/>
      <c r="V163" s="295"/>
      <c r="W163" s="270"/>
      <c r="X163" s="270"/>
      <c r="Y163" s="328"/>
      <c r="Z163" s="274"/>
      <c r="AA163" s="266"/>
      <c r="AB163" s="335"/>
      <c r="AC163" s="330"/>
      <c r="AD163" s="266"/>
      <c r="AE163" s="328"/>
      <c r="AF163" s="308"/>
      <c r="AG163" s="360"/>
      <c r="AH163" s="340"/>
      <c r="AI163" s="340"/>
      <c r="AJ163" s="340"/>
      <c r="AK163" s="340"/>
      <c r="AL163" s="340"/>
      <c r="AM163" s="340"/>
      <c r="AN163" s="340"/>
      <c r="AO163" s="340"/>
      <c r="AP163" s="340"/>
    </row>
    <row r="164" spans="1:42" s="115" customFormat="1" ht="45" customHeight="1" x14ac:dyDescent="0.25">
      <c r="A164" s="340"/>
      <c r="B164" s="274"/>
      <c r="C164" s="328"/>
      <c r="D164" s="328"/>
      <c r="E164" s="328"/>
      <c r="F164" s="274"/>
      <c r="G164" s="266"/>
      <c r="H164" s="266"/>
      <c r="I164" s="315"/>
      <c r="J164" s="289"/>
      <c r="K164" s="328"/>
      <c r="L164" s="294"/>
      <c r="M164" s="328"/>
      <c r="N164" s="288"/>
      <c r="O164" s="274"/>
      <c r="P164" s="305"/>
      <c r="Q164" s="310"/>
      <c r="R164" s="328"/>
      <c r="S164" s="328"/>
      <c r="T164" s="332"/>
      <c r="U164" s="289"/>
      <c r="V164" s="295"/>
      <c r="W164" s="270"/>
      <c r="X164" s="270"/>
      <c r="Y164" s="328"/>
      <c r="Z164" s="274"/>
      <c r="AA164" s="359"/>
      <c r="AB164" s="335"/>
      <c r="AC164" s="330"/>
      <c r="AD164" s="266"/>
      <c r="AE164" s="328"/>
      <c r="AF164" s="308"/>
      <c r="AG164" s="360"/>
      <c r="AH164" s="340"/>
      <c r="AI164" s="340"/>
      <c r="AJ164" s="340"/>
      <c r="AK164" s="340"/>
      <c r="AL164" s="340"/>
      <c r="AM164" s="340"/>
      <c r="AN164" s="340"/>
      <c r="AO164" s="340"/>
      <c r="AP164" s="340"/>
    </row>
    <row r="165" spans="1:42" s="99" customFormat="1" ht="45" customHeight="1" x14ac:dyDescent="0.25">
      <c r="A165" s="340"/>
      <c r="B165" s="274"/>
      <c r="C165" s="328"/>
      <c r="D165" s="328"/>
      <c r="E165" s="328"/>
      <c r="F165" s="274"/>
      <c r="G165" s="266"/>
      <c r="H165" s="354"/>
      <c r="I165" s="346"/>
      <c r="J165" s="289"/>
      <c r="K165" s="328"/>
      <c r="L165" s="309"/>
      <c r="M165" s="328"/>
      <c r="N165" s="288"/>
      <c r="O165" s="274"/>
      <c r="P165" s="330"/>
      <c r="Q165" s="330"/>
      <c r="R165" s="328"/>
      <c r="S165" s="328"/>
      <c r="T165" s="332"/>
      <c r="U165" s="289"/>
      <c r="V165" s="295"/>
      <c r="W165" s="270"/>
      <c r="X165" s="270"/>
      <c r="Y165" s="261"/>
      <c r="Z165" s="263"/>
      <c r="AA165" s="266"/>
      <c r="AB165" s="335"/>
      <c r="AC165" s="330"/>
      <c r="AD165" s="266"/>
      <c r="AE165" s="324"/>
      <c r="AF165" s="308"/>
      <c r="AG165" s="360"/>
      <c r="AH165" s="340"/>
      <c r="AI165" s="340"/>
      <c r="AJ165" s="340"/>
      <c r="AK165" s="340"/>
      <c r="AL165" s="340"/>
      <c r="AM165" s="340"/>
      <c r="AN165" s="340"/>
      <c r="AO165" s="340"/>
      <c r="AP165" s="340"/>
    </row>
    <row r="166" spans="1:42" ht="45" customHeight="1" x14ac:dyDescent="0.25">
      <c r="A166" s="262"/>
      <c r="B166" s="263"/>
      <c r="C166" s="261"/>
      <c r="D166" s="261"/>
      <c r="E166" s="261"/>
      <c r="F166" s="263"/>
      <c r="G166" s="266"/>
      <c r="H166" s="266"/>
      <c r="I166" s="315"/>
      <c r="J166" s="289"/>
      <c r="K166" s="444"/>
      <c r="L166" s="270"/>
      <c r="M166" s="261"/>
      <c r="N166" s="288"/>
      <c r="O166" s="263"/>
      <c r="P166" s="292"/>
      <c r="Q166" s="299"/>
      <c r="R166" s="328"/>
      <c r="S166" s="328"/>
      <c r="T166" s="332"/>
      <c r="U166" s="289"/>
      <c r="V166" s="295"/>
      <c r="W166" s="270"/>
      <c r="X166" s="270"/>
      <c r="Y166" s="261"/>
      <c r="Z166" s="263"/>
      <c r="AA166" s="359"/>
      <c r="AB166" s="335"/>
      <c r="AC166" s="292"/>
      <c r="AD166" s="266"/>
      <c r="AE166" s="261"/>
      <c r="AF166" s="267"/>
      <c r="AG166" s="360"/>
      <c r="AH166" s="262"/>
      <c r="AI166" s="262"/>
      <c r="AJ166" s="262"/>
      <c r="AK166" s="262"/>
      <c r="AL166" s="262"/>
      <c r="AM166" s="262"/>
      <c r="AN166" s="262"/>
      <c r="AO166" s="262"/>
      <c r="AP166" s="262"/>
    </row>
    <row r="167" spans="1:42" ht="45" customHeight="1" x14ac:dyDescent="0.25">
      <c r="A167" s="262"/>
      <c r="B167" s="263"/>
      <c r="C167" s="261"/>
      <c r="D167" s="261"/>
      <c r="E167" s="261"/>
      <c r="F167" s="263"/>
      <c r="G167" s="266"/>
      <c r="H167" s="354"/>
      <c r="I167" s="346"/>
      <c r="J167" s="289"/>
      <c r="K167" s="290"/>
      <c r="L167" s="294"/>
      <c r="M167" s="290"/>
      <c r="N167" s="288"/>
      <c r="O167" s="263"/>
      <c r="P167" s="292"/>
      <c r="Q167" s="299"/>
      <c r="R167" s="309"/>
      <c r="S167" s="309"/>
      <c r="T167" s="332"/>
      <c r="U167" s="289"/>
      <c r="V167" s="295"/>
      <c r="W167" s="270"/>
      <c r="X167" s="270"/>
      <c r="Y167" s="261"/>
      <c r="Z167" s="263"/>
      <c r="AA167" s="359"/>
      <c r="AB167" s="335"/>
      <c r="AC167" s="292"/>
      <c r="AD167" s="266"/>
      <c r="AE167" s="261"/>
      <c r="AF167" s="267"/>
      <c r="AG167" s="360"/>
      <c r="AH167" s="262"/>
      <c r="AI167" s="262"/>
      <c r="AJ167" s="262"/>
      <c r="AK167" s="262"/>
      <c r="AL167" s="262"/>
      <c r="AM167" s="262"/>
      <c r="AN167" s="262"/>
      <c r="AO167" s="262"/>
      <c r="AP167" s="262"/>
    </row>
    <row r="168" spans="1:42" s="99" customFormat="1" ht="45" customHeight="1" x14ac:dyDescent="0.25">
      <c r="A168" s="340"/>
      <c r="B168" s="274"/>
      <c r="C168" s="328"/>
      <c r="D168" s="328"/>
      <c r="E168" s="328"/>
      <c r="F168" s="274"/>
      <c r="G168" s="266"/>
      <c r="H168" s="266"/>
      <c r="I168" s="315"/>
      <c r="J168" s="289"/>
      <c r="K168" s="290"/>
      <c r="L168" s="294"/>
      <c r="M168" s="328"/>
      <c r="N168" s="288"/>
      <c r="O168" s="274"/>
      <c r="P168" s="330"/>
      <c r="Q168" s="310"/>
      <c r="R168" s="328"/>
      <c r="S168" s="328"/>
      <c r="T168" s="332"/>
      <c r="U168" s="289"/>
      <c r="V168" s="295"/>
      <c r="W168" s="270"/>
      <c r="X168" s="270"/>
      <c r="Y168" s="328"/>
      <c r="Z168" s="274"/>
      <c r="AA168" s="359"/>
      <c r="AB168" s="335"/>
      <c r="AC168" s="330"/>
      <c r="AD168" s="266"/>
      <c r="AE168" s="290"/>
      <c r="AF168" s="308"/>
      <c r="AG168" s="360"/>
      <c r="AH168" s="340"/>
      <c r="AI168" s="340"/>
      <c r="AJ168" s="340"/>
      <c r="AK168" s="340"/>
      <c r="AL168" s="340"/>
      <c r="AM168" s="340"/>
      <c r="AN168" s="340"/>
      <c r="AO168" s="340"/>
      <c r="AP168" s="340"/>
    </row>
    <row r="169" spans="1:42" s="99" customFormat="1" ht="45" customHeight="1" x14ac:dyDescent="0.25">
      <c r="A169" s="262"/>
      <c r="B169" s="263"/>
      <c r="C169" s="261"/>
      <c r="D169" s="264"/>
      <c r="E169" s="265"/>
      <c r="F169" s="405"/>
      <c r="G169" s="266"/>
      <c r="H169" s="266"/>
      <c r="I169" s="315"/>
      <c r="J169" s="289"/>
      <c r="K169" s="274"/>
      <c r="L169" s="309"/>
      <c r="M169" s="328"/>
      <c r="N169" s="288"/>
      <c r="O169" s="274"/>
      <c r="P169" s="330"/>
      <c r="Q169" s="310"/>
      <c r="R169" s="328"/>
      <c r="S169" s="328"/>
      <c r="T169" s="332"/>
      <c r="U169" s="289"/>
      <c r="V169" s="295"/>
      <c r="W169" s="270"/>
      <c r="X169" s="270"/>
      <c r="Y169" s="328"/>
      <c r="Z169" s="274"/>
      <c r="AA169" s="359"/>
      <c r="AB169" s="335"/>
      <c r="AC169" s="330"/>
      <c r="AD169" s="266"/>
      <c r="AE169" s="328"/>
      <c r="AF169" s="308"/>
      <c r="AG169" s="360"/>
      <c r="AH169" s="340"/>
      <c r="AI169" s="340"/>
      <c r="AJ169" s="340"/>
      <c r="AK169" s="340"/>
      <c r="AL169" s="340"/>
      <c r="AM169" s="340"/>
      <c r="AN169" s="340"/>
      <c r="AO169" s="340"/>
      <c r="AP169" s="340"/>
    </row>
    <row r="170" spans="1:42" s="99" customFormat="1" ht="65.25" customHeight="1" x14ac:dyDescent="0.25">
      <c r="A170" s="340"/>
      <c r="B170" s="274"/>
      <c r="C170" s="328"/>
      <c r="D170" s="328"/>
      <c r="E170" s="328"/>
      <c r="F170" s="274"/>
      <c r="G170" s="266"/>
      <c r="H170" s="266"/>
      <c r="I170" s="315"/>
      <c r="J170" s="289"/>
      <c r="K170" s="274"/>
      <c r="L170" s="309"/>
      <c r="M170" s="328"/>
      <c r="N170" s="288"/>
      <c r="O170" s="274"/>
      <c r="P170" s="330"/>
      <c r="Q170" s="330"/>
      <c r="R170" s="328"/>
      <c r="S170" s="328"/>
      <c r="T170" s="332"/>
      <c r="U170" s="289"/>
      <c r="V170" s="295"/>
      <c r="W170" s="270"/>
      <c r="X170" s="270"/>
      <c r="Y170" s="261"/>
      <c r="Z170" s="263"/>
      <c r="AA170" s="362"/>
      <c r="AB170" s="363"/>
      <c r="AC170" s="330"/>
      <c r="AD170" s="266"/>
      <c r="AE170" s="328"/>
      <c r="AF170" s="308"/>
      <c r="AG170" s="360"/>
      <c r="AH170" s="340"/>
      <c r="AI170" s="340"/>
      <c r="AJ170" s="340"/>
      <c r="AK170" s="340"/>
      <c r="AL170" s="340"/>
      <c r="AM170" s="340"/>
      <c r="AN170" s="340"/>
      <c r="AO170" s="340"/>
      <c r="AP170" s="340"/>
    </row>
    <row r="171" spans="1:42" s="238" customFormat="1" ht="45" customHeight="1" x14ac:dyDescent="0.25">
      <c r="A171" s="340"/>
      <c r="B171" s="274"/>
      <c r="C171" s="328"/>
      <c r="D171" s="328"/>
      <c r="E171" s="328"/>
      <c r="F171" s="274"/>
      <c r="G171" s="266"/>
      <c r="H171" s="266"/>
      <c r="I171" s="315"/>
      <c r="J171" s="289"/>
      <c r="K171" s="291"/>
      <c r="L171" s="294"/>
      <c r="M171" s="328"/>
      <c r="N171" s="288"/>
      <c r="O171" s="274"/>
      <c r="P171" s="330"/>
      <c r="Q171" s="310"/>
      <c r="R171" s="328"/>
      <c r="S171" s="328"/>
      <c r="T171" s="332"/>
      <c r="U171" s="289"/>
      <c r="V171" s="295"/>
      <c r="W171" s="328"/>
      <c r="X171" s="328"/>
      <c r="Y171" s="328"/>
      <c r="Z171" s="274"/>
      <c r="AA171" s="359"/>
      <c r="AB171" s="335"/>
      <c r="AC171" s="330"/>
      <c r="AD171" s="266"/>
      <c r="AE171" s="328"/>
      <c r="AF171" s="308"/>
      <c r="AG171" s="364"/>
      <c r="AH171" s="340"/>
      <c r="AI171" s="340"/>
      <c r="AJ171" s="340"/>
      <c r="AK171" s="340"/>
      <c r="AL171" s="340"/>
      <c r="AM171" s="340"/>
      <c r="AN171" s="340"/>
      <c r="AO171" s="340"/>
      <c r="AP171" s="340"/>
    </row>
    <row r="172" spans="1:42" s="99" customFormat="1" ht="45" customHeight="1" x14ac:dyDescent="0.25">
      <c r="A172" s="262"/>
      <c r="B172" s="263"/>
      <c r="C172" s="261"/>
      <c r="D172" s="264"/>
      <c r="E172" s="265"/>
      <c r="F172" s="405"/>
      <c r="G172" s="266"/>
      <c r="H172" s="266"/>
      <c r="I172" s="315"/>
      <c r="J172" s="289"/>
      <c r="K172" s="328"/>
      <c r="L172" s="309"/>
      <c r="M172" s="328"/>
      <c r="N172" s="288"/>
      <c r="O172" s="274"/>
      <c r="P172" s="330"/>
      <c r="Q172" s="310"/>
      <c r="R172" s="309"/>
      <c r="S172" s="309"/>
      <c r="T172" s="332"/>
      <c r="U172" s="289"/>
      <c r="V172" s="295"/>
      <c r="W172" s="270"/>
      <c r="X172" s="270"/>
      <c r="Y172" s="328"/>
      <c r="Z172" s="274"/>
      <c r="AA172" s="359"/>
      <c r="AB172" s="335"/>
      <c r="AC172" s="330"/>
      <c r="AD172" s="266"/>
      <c r="AE172" s="290"/>
      <c r="AF172" s="308"/>
      <c r="AG172" s="360"/>
      <c r="AH172" s="340"/>
      <c r="AI172" s="340"/>
      <c r="AJ172" s="340"/>
      <c r="AK172" s="340"/>
      <c r="AL172" s="340"/>
      <c r="AM172" s="340"/>
      <c r="AN172" s="340"/>
      <c r="AO172" s="340"/>
      <c r="AP172" s="340"/>
    </row>
    <row r="173" spans="1:42" s="99" customFormat="1" ht="45" customHeight="1" x14ac:dyDescent="0.25">
      <c r="A173" s="262"/>
      <c r="B173" s="263"/>
      <c r="C173" s="261"/>
      <c r="D173" s="264"/>
      <c r="E173" s="265"/>
      <c r="F173" s="405"/>
      <c r="G173" s="266"/>
      <c r="H173" s="266"/>
      <c r="I173" s="315"/>
      <c r="J173" s="289"/>
      <c r="K173" s="328"/>
      <c r="L173" s="309"/>
      <c r="M173" s="328"/>
      <c r="N173" s="288"/>
      <c r="O173" s="274"/>
      <c r="P173" s="330"/>
      <c r="Q173" s="310"/>
      <c r="R173" s="309"/>
      <c r="S173" s="309"/>
      <c r="T173" s="332"/>
      <c r="U173" s="289"/>
      <c r="V173" s="295"/>
      <c r="W173" s="270"/>
      <c r="X173" s="270"/>
      <c r="Y173" s="328"/>
      <c r="Z173" s="274"/>
      <c r="AA173" s="359"/>
      <c r="AB173" s="335"/>
      <c r="AC173" s="330"/>
      <c r="AD173" s="266"/>
      <c r="AE173" s="290"/>
      <c r="AF173" s="308"/>
      <c r="AG173" s="360"/>
      <c r="AH173" s="340"/>
      <c r="AI173" s="340"/>
      <c r="AJ173" s="340"/>
      <c r="AK173" s="340"/>
      <c r="AL173" s="340"/>
      <c r="AM173" s="340"/>
      <c r="AN173" s="340"/>
      <c r="AO173" s="340"/>
      <c r="AP173" s="340"/>
    </row>
    <row r="174" spans="1:42" s="99" customFormat="1" ht="45" customHeight="1" x14ac:dyDescent="0.25">
      <c r="A174" s="340"/>
      <c r="B174" s="274"/>
      <c r="C174" s="328"/>
      <c r="D174" s="328"/>
      <c r="E174" s="328"/>
      <c r="F174" s="274"/>
      <c r="G174" s="266"/>
      <c r="H174" s="266"/>
      <c r="I174" s="315"/>
      <c r="J174" s="289"/>
      <c r="K174" s="290"/>
      <c r="L174" s="294"/>
      <c r="M174" s="328"/>
      <c r="N174" s="288"/>
      <c r="O174" s="274"/>
      <c r="P174" s="330"/>
      <c r="Q174" s="310"/>
      <c r="R174" s="328"/>
      <c r="S174" s="328"/>
      <c r="T174" s="332"/>
      <c r="U174" s="289"/>
      <c r="V174" s="295"/>
      <c r="W174" s="270"/>
      <c r="X174" s="270"/>
      <c r="Y174" s="328"/>
      <c r="Z174" s="274"/>
      <c r="AA174" s="359"/>
      <c r="AB174" s="335"/>
      <c r="AC174" s="330"/>
      <c r="AD174" s="266"/>
      <c r="AE174" s="290"/>
      <c r="AF174" s="308"/>
      <c r="AG174" s="360"/>
      <c r="AH174" s="340"/>
      <c r="AI174" s="340"/>
      <c r="AJ174" s="340"/>
      <c r="AK174" s="340"/>
      <c r="AL174" s="340"/>
      <c r="AM174" s="340"/>
      <c r="AN174" s="340"/>
      <c r="AO174" s="340"/>
      <c r="AP174" s="340"/>
    </row>
    <row r="175" spans="1:42" s="31" customFormat="1" ht="45" customHeight="1" x14ac:dyDescent="0.25">
      <c r="A175" s="262"/>
      <c r="B175" s="263"/>
      <c r="C175" s="261"/>
      <c r="D175" s="264"/>
      <c r="E175" s="265"/>
      <c r="F175" s="405"/>
      <c r="G175" s="273"/>
      <c r="H175" s="345"/>
      <c r="I175" s="346"/>
      <c r="J175" s="289"/>
      <c r="K175" s="290"/>
      <c r="L175" s="294"/>
      <c r="M175" s="261"/>
      <c r="N175" s="288"/>
      <c r="O175" s="263"/>
      <c r="P175" s="292"/>
      <c r="Q175" s="292"/>
      <c r="R175" s="328"/>
      <c r="S175" s="328"/>
      <c r="T175" s="332"/>
      <c r="U175" s="289"/>
      <c r="V175" s="295"/>
      <c r="W175" s="270"/>
      <c r="X175" s="270"/>
      <c r="Y175" s="261"/>
      <c r="Z175" s="263"/>
      <c r="AA175" s="359"/>
      <c r="AB175" s="335"/>
      <c r="AC175" s="292"/>
      <c r="AD175" s="266"/>
      <c r="AE175" s="324"/>
      <c r="AF175" s="267"/>
      <c r="AG175" s="360"/>
      <c r="AH175" s="262"/>
      <c r="AI175" s="262"/>
      <c r="AJ175" s="262"/>
      <c r="AK175" s="262"/>
      <c r="AL175" s="262"/>
      <c r="AM175" s="262"/>
      <c r="AN175" s="262"/>
      <c r="AO175" s="262"/>
      <c r="AP175" s="262"/>
    </row>
    <row r="176" spans="1:42" s="31" customFormat="1" ht="45" customHeight="1" x14ac:dyDescent="0.25">
      <c r="A176" s="262"/>
      <c r="B176" s="365"/>
      <c r="C176" s="366"/>
      <c r="D176" s="367"/>
      <c r="E176" s="347"/>
      <c r="F176" s="406"/>
      <c r="G176" s="273"/>
      <c r="H176" s="345"/>
      <c r="I176" s="346"/>
      <c r="J176" s="289"/>
      <c r="K176" s="290"/>
      <c r="L176" s="294"/>
      <c r="M176" s="261"/>
      <c r="N176" s="273"/>
      <c r="O176" s="263"/>
      <c r="P176" s="292"/>
      <c r="Q176" s="292"/>
      <c r="R176" s="328"/>
      <c r="S176" s="328"/>
      <c r="T176" s="332"/>
      <c r="U176" s="289"/>
      <c r="V176" s="295"/>
      <c r="W176" s="270"/>
      <c r="X176" s="270"/>
      <c r="Y176" s="261"/>
      <c r="Z176" s="263"/>
      <c r="AA176" s="359"/>
      <c r="AB176" s="335"/>
      <c r="AC176" s="292"/>
      <c r="AD176" s="266"/>
      <c r="AE176" s="324"/>
      <c r="AF176" s="267"/>
      <c r="AG176" s="360"/>
      <c r="AH176" s="262"/>
      <c r="AI176" s="262"/>
      <c r="AJ176" s="262"/>
      <c r="AK176" s="262"/>
      <c r="AL176" s="262"/>
      <c r="AM176" s="262"/>
      <c r="AN176" s="262"/>
      <c r="AO176" s="262"/>
      <c r="AP176" s="262"/>
    </row>
    <row r="177" spans="1:42" s="31" customFormat="1" ht="45" customHeight="1" x14ac:dyDescent="0.25">
      <c r="A177" s="262"/>
      <c r="B177" s="263"/>
      <c r="C177" s="261"/>
      <c r="D177" s="261"/>
      <c r="E177" s="261"/>
      <c r="F177" s="263"/>
      <c r="G177" s="273"/>
      <c r="H177" s="345"/>
      <c r="I177" s="346"/>
      <c r="J177" s="289"/>
      <c r="K177" s="290"/>
      <c r="L177" s="294"/>
      <c r="M177" s="261"/>
      <c r="N177" s="288"/>
      <c r="O177" s="263"/>
      <c r="P177" s="292"/>
      <c r="Q177" s="292"/>
      <c r="R177" s="328"/>
      <c r="S177" s="328"/>
      <c r="T177" s="332"/>
      <c r="U177" s="289"/>
      <c r="V177" s="295"/>
      <c r="W177" s="270"/>
      <c r="X177" s="270"/>
      <c r="Y177" s="261"/>
      <c r="Z177" s="263"/>
      <c r="AA177" s="359"/>
      <c r="AB177" s="335"/>
      <c r="AC177" s="292"/>
      <c r="AD177" s="266"/>
      <c r="AE177" s="317"/>
      <c r="AF177" s="267"/>
      <c r="AG177" s="360"/>
      <c r="AH177" s="262"/>
      <c r="AI177" s="262"/>
      <c r="AJ177" s="262"/>
      <c r="AK177" s="262"/>
      <c r="AL177" s="262"/>
      <c r="AM177" s="262"/>
      <c r="AN177" s="262"/>
      <c r="AO177" s="262"/>
      <c r="AP177" s="262"/>
    </row>
    <row r="178" spans="1:42" s="31" customFormat="1" ht="45" customHeight="1" x14ac:dyDescent="0.25">
      <c r="A178" s="262"/>
      <c r="B178" s="263"/>
      <c r="C178" s="261"/>
      <c r="D178" s="261"/>
      <c r="E178" s="261"/>
      <c r="F178" s="263"/>
      <c r="G178" s="273"/>
      <c r="H178" s="345"/>
      <c r="I178" s="346"/>
      <c r="J178" s="289"/>
      <c r="K178" s="290"/>
      <c r="L178" s="294"/>
      <c r="M178" s="261"/>
      <c r="N178" s="273"/>
      <c r="O178" s="263"/>
      <c r="P178" s="292"/>
      <c r="Q178" s="292"/>
      <c r="R178" s="328"/>
      <c r="S178" s="328"/>
      <c r="T178" s="368"/>
      <c r="U178" s="289"/>
      <c r="V178" s="295"/>
      <c r="W178" s="270"/>
      <c r="X178" s="270"/>
      <c r="Y178" s="261"/>
      <c r="Z178" s="263"/>
      <c r="AA178" s="359"/>
      <c r="AB178" s="335"/>
      <c r="AC178" s="292"/>
      <c r="AD178" s="266"/>
      <c r="AE178" s="328"/>
      <c r="AF178" s="267"/>
      <c r="AG178" s="360"/>
      <c r="AH178" s="369"/>
      <c r="AI178" s="262"/>
      <c r="AJ178" s="262"/>
      <c r="AK178" s="262"/>
      <c r="AL178" s="262"/>
      <c r="AM178" s="262"/>
      <c r="AN178" s="262"/>
      <c r="AO178" s="262"/>
      <c r="AP178" s="262"/>
    </row>
    <row r="179" spans="1:42" s="31" customFormat="1" ht="45" customHeight="1" x14ac:dyDescent="0.25">
      <c r="A179" s="262"/>
      <c r="B179" s="263"/>
      <c r="C179" s="261"/>
      <c r="D179" s="261"/>
      <c r="E179" s="261"/>
      <c r="F179" s="263"/>
      <c r="G179" s="273"/>
      <c r="H179" s="273"/>
      <c r="I179" s="315"/>
      <c r="J179" s="289"/>
      <c r="K179" s="290"/>
      <c r="L179" s="294"/>
      <c r="M179" s="261"/>
      <c r="N179" s="273"/>
      <c r="O179" s="263"/>
      <c r="P179" s="292"/>
      <c r="Q179" s="292"/>
      <c r="R179" s="328"/>
      <c r="S179" s="328"/>
      <c r="T179" s="368"/>
      <c r="U179" s="289"/>
      <c r="V179" s="295"/>
      <c r="W179" s="270"/>
      <c r="X179" s="270"/>
      <c r="Y179" s="261"/>
      <c r="Z179" s="263"/>
      <c r="AA179" s="359"/>
      <c r="AB179" s="335"/>
      <c r="AC179" s="292"/>
      <c r="AD179" s="266"/>
      <c r="AE179" s="290"/>
      <c r="AF179" s="275"/>
      <c r="AG179" s="360"/>
      <c r="AH179" s="262"/>
      <c r="AI179" s="262"/>
      <c r="AJ179" s="262"/>
      <c r="AK179" s="262"/>
      <c r="AL179" s="262"/>
      <c r="AM179" s="262"/>
      <c r="AN179" s="262"/>
      <c r="AO179" s="262"/>
      <c r="AP179" s="262"/>
    </row>
    <row r="180" spans="1:42" s="31" customFormat="1" ht="45" customHeight="1" x14ac:dyDescent="0.25">
      <c r="A180" s="262"/>
      <c r="B180" s="263"/>
      <c r="C180" s="261"/>
      <c r="D180" s="261"/>
      <c r="E180" s="261"/>
      <c r="F180" s="263"/>
      <c r="G180" s="273"/>
      <c r="H180" s="345"/>
      <c r="I180" s="346"/>
      <c r="J180" s="289"/>
      <c r="K180" s="285"/>
      <c r="L180" s="370"/>
      <c r="M180" s="261"/>
      <c r="N180" s="273"/>
      <c r="O180" s="263"/>
      <c r="P180" s="292"/>
      <c r="Q180" s="292"/>
      <c r="R180" s="328"/>
      <c r="S180" s="328"/>
      <c r="T180" s="368"/>
      <c r="U180" s="289"/>
      <c r="V180" s="295"/>
      <c r="W180" s="270"/>
      <c r="X180" s="270"/>
      <c r="Y180" s="261"/>
      <c r="Z180" s="263"/>
      <c r="AA180" s="359"/>
      <c r="AB180" s="335"/>
      <c r="AC180" s="292"/>
      <c r="AD180" s="266"/>
      <c r="AE180" s="328"/>
      <c r="AF180" s="275"/>
      <c r="AG180" s="360"/>
      <c r="AH180" s="369"/>
      <c r="AI180" s="262"/>
      <c r="AJ180" s="262"/>
      <c r="AK180" s="262"/>
      <c r="AL180" s="262"/>
      <c r="AM180" s="262"/>
      <c r="AN180" s="262"/>
      <c r="AO180" s="262"/>
      <c r="AP180" s="262"/>
    </row>
    <row r="181" spans="1:42" s="31" customFormat="1" ht="45" customHeight="1" x14ac:dyDescent="0.25">
      <c r="A181" s="262"/>
      <c r="B181" s="263"/>
      <c r="C181" s="261"/>
      <c r="D181" s="264"/>
      <c r="E181" s="265"/>
      <c r="F181" s="405"/>
      <c r="G181" s="273"/>
      <c r="H181" s="273"/>
      <c r="I181" s="315"/>
      <c r="J181" s="289"/>
      <c r="K181" s="285"/>
      <c r="L181" s="370"/>
      <c r="M181" s="261"/>
      <c r="N181" s="288"/>
      <c r="O181" s="263"/>
      <c r="P181" s="292"/>
      <c r="Q181" s="292"/>
      <c r="R181" s="328"/>
      <c r="S181" s="328"/>
      <c r="T181" s="332"/>
      <c r="U181" s="289"/>
      <c r="V181" s="295"/>
      <c r="W181" s="270"/>
      <c r="X181" s="270"/>
      <c r="Y181" s="261"/>
      <c r="Z181" s="263"/>
      <c r="AA181" s="359"/>
      <c r="AB181" s="335"/>
      <c r="AC181" s="292"/>
      <c r="AD181" s="266"/>
      <c r="AE181" s="328"/>
      <c r="AF181" s="275"/>
      <c r="AG181" s="360"/>
      <c r="AH181" s="369"/>
      <c r="AI181" s="262"/>
      <c r="AJ181" s="262"/>
      <c r="AK181" s="262"/>
      <c r="AL181" s="262"/>
      <c r="AM181" s="262"/>
      <c r="AN181" s="262"/>
      <c r="AO181" s="262"/>
      <c r="AP181" s="262"/>
    </row>
    <row r="182" spans="1:42" s="31" customFormat="1" ht="45" customHeight="1" x14ac:dyDescent="0.25">
      <c r="A182" s="262"/>
      <c r="B182" s="263"/>
      <c r="C182" s="261"/>
      <c r="D182" s="264"/>
      <c r="E182" s="265"/>
      <c r="F182" s="405"/>
      <c r="G182" s="273"/>
      <c r="H182" s="345"/>
      <c r="I182" s="346"/>
      <c r="J182" s="289"/>
      <c r="K182" s="285"/>
      <c r="L182" s="370"/>
      <c r="M182" s="261"/>
      <c r="N182" s="273"/>
      <c r="O182" s="263"/>
      <c r="P182" s="292"/>
      <c r="Q182" s="292"/>
      <c r="R182" s="328"/>
      <c r="S182" s="328"/>
      <c r="T182" s="332"/>
      <c r="U182" s="289"/>
      <c r="V182" s="295"/>
      <c r="W182" s="270"/>
      <c r="X182" s="270"/>
      <c r="Y182" s="261"/>
      <c r="Z182" s="263"/>
      <c r="AA182" s="359"/>
      <c r="AB182" s="335"/>
      <c r="AC182" s="292"/>
      <c r="AD182" s="266"/>
      <c r="AE182" s="328"/>
      <c r="AF182" s="275"/>
      <c r="AG182" s="360"/>
      <c r="AH182" s="369"/>
      <c r="AI182" s="262"/>
      <c r="AJ182" s="262"/>
      <c r="AK182" s="262"/>
      <c r="AL182" s="262"/>
      <c r="AM182" s="262"/>
      <c r="AN182" s="262"/>
      <c r="AO182" s="262"/>
      <c r="AP182" s="262"/>
    </row>
    <row r="183" spans="1:42" s="31" customFormat="1" ht="45" customHeight="1" x14ac:dyDescent="0.25">
      <c r="A183" s="262"/>
      <c r="B183" s="263"/>
      <c r="C183" s="261"/>
      <c r="D183" s="264"/>
      <c r="E183" s="265"/>
      <c r="F183" s="405"/>
      <c r="G183" s="273"/>
      <c r="H183" s="273"/>
      <c r="I183" s="315"/>
      <c r="J183" s="289"/>
      <c r="K183" s="285"/>
      <c r="L183" s="370"/>
      <c r="M183" s="261"/>
      <c r="N183" s="273"/>
      <c r="O183" s="263"/>
      <c r="P183" s="292"/>
      <c r="Q183" s="292"/>
      <c r="R183" s="328"/>
      <c r="S183" s="328"/>
      <c r="T183" s="332"/>
      <c r="U183" s="289"/>
      <c r="V183" s="295"/>
      <c r="W183" s="270"/>
      <c r="X183" s="270"/>
      <c r="Y183" s="261"/>
      <c r="Z183" s="263"/>
      <c r="AA183" s="359"/>
      <c r="AB183" s="335"/>
      <c r="AC183" s="292"/>
      <c r="AD183" s="266"/>
      <c r="AE183" s="328"/>
      <c r="AF183" s="275"/>
      <c r="AG183" s="360"/>
      <c r="AH183" s="369"/>
      <c r="AI183" s="262"/>
      <c r="AJ183" s="262"/>
      <c r="AK183" s="262"/>
      <c r="AL183" s="262"/>
      <c r="AM183" s="262"/>
      <c r="AN183" s="262"/>
      <c r="AO183" s="262"/>
      <c r="AP183" s="262"/>
    </row>
    <row r="184" spans="1:42" s="31" customFormat="1" ht="45" customHeight="1" x14ac:dyDescent="0.25">
      <c r="A184" s="262"/>
      <c r="B184" s="263"/>
      <c r="C184" s="261"/>
      <c r="D184" s="264"/>
      <c r="E184" s="265"/>
      <c r="F184" s="405"/>
      <c r="G184" s="273"/>
      <c r="H184" s="345"/>
      <c r="I184" s="346"/>
      <c r="J184" s="289"/>
      <c r="K184" s="285"/>
      <c r="L184" s="370"/>
      <c r="M184" s="261"/>
      <c r="N184" s="273"/>
      <c r="O184" s="263"/>
      <c r="P184" s="292"/>
      <c r="Q184" s="292"/>
      <c r="R184" s="328"/>
      <c r="S184" s="328"/>
      <c r="T184" s="332"/>
      <c r="U184" s="289"/>
      <c r="V184" s="295"/>
      <c r="W184" s="270"/>
      <c r="X184" s="270"/>
      <c r="Y184" s="261"/>
      <c r="Z184" s="263"/>
      <c r="AA184" s="359"/>
      <c r="AB184" s="335"/>
      <c r="AC184" s="292"/>
      <c r="AD184" s="266"/>
      <c r="AE184" s="328"/>
      <c r="AF184" s="275"/>
      <c r="AG184" s="360"/>
      <c r="AH184" s="369"/>
      <c r="AI184" s="262"/>
      <c r="AJ184" s="262"/>
      <c r="AK184" s="262"/>
      <c r="AL184" s="262"/>
      <c r="AM184" s="262"/>
      <c r="AN184" s="262"/>
      <c r="AO184" s="262"/>
      <c r="AP184" s="262"/>
    </row>
    <row r="185" spans="1:42" s="31" customFormat="1" ht="45" customHeight="1" x14ac:dyDescent="0.25">
      <c r="A185" s="262"/>
      <c r="B185" s="263"/>
      <c r="C185" s="261"/>
      <c r="D185" s="264"/>
      <c r="E185" s="265"/>
      <c r="F185" s="405"/>
      <c r="G185" s="273"/>
      <c r="H185" s="273"/>
      <c r="I185" s="315"/>
      <c r="J185" s="289"/>
      <c r="K185" s="285"/>
      <c r="L185" s="370"/>
      <c r="M185" s="261"/>
      <c r="N185" s="288"/>
      <c r="O185" s="263"/>
      <c r="P185" s="292"/>
      <c r="Q185" s="292"/>
      <c r="R185" s="328"/>
      <c r="S185" s="328"/>
      <c r="T185" s="368"/>
      <c r="U185" s="289"/>
      <c r="V185" s="295"/>
      <c r="W185" s="270"/>
      <c r="X185" s="270"/>
      <c r="Y185" s="261"/>
      <c r="Z185" s="263"/>
      <c r="AA185" s="359"/>
      <c r="AB185" s="335"/>
      <c r="AC185" s="292"/>
      <c r="AD185" s="266"/>
      <c r="AE185" s="328"/>
      <c r="AF185" s="275"/>
      <c r="AG185" s="360"/>
      <c r="AH185" s="369"/>
      <c r="AI185" s="262"/>
      <c r="AJ185" s="262"/>
      <c r="AK185" s="262"/>
      <c r="AL185" s="262"/>
      <c r="AM185" s="262"/>
      <c r="AN185" s="262"/>
      <c r="AO185" s="262"/>
      <c r="AP185" s="262"/>
    </row>
    <row r="186" spans="1:42" s="31" customFormat="1" ht="45" customHeight="1" x14ac:dyDescent="0.25">
      <c r="A186" s="262"/>
      <c r="B186" s="263"/>
      <c r="C186" s="261"/>
      <c r="D186" s="264"/>
      <c r="E186" s="265"/>
      <c r="F186" s="405"/>
      <c r="G186" s="273"/>
      <c r="H186" s="345"/>
      <c r="I186" s="346"/>
      <c r="J186" s="289"/>
      <c r="K186" s="285"/>
      <c r="L186" s="370"/>
      <c r="M186" s="261"/>
      <c r="N186" s="273"/>
      <c r="O186" s="263"/>
      <c r="P186" s="292"/>
      <c r="Q186" s="292"/>
      <c r="R186" s="328"/>
      <c r="S186" s="328"/>
      <c r="T186" s="368"/>
      <c r="U186" s="289"/>
      <c r="V186" s="295"/>
      <c r="W186" s="270"/>
      <c r="X186" s="270"/>
      <c r="Y186" s="261"/>
      <c r="Z186" s="263"/>
      <c r="AA186" s="359"/>
      <c r="AB186" s="335"/>
      <c r="AC186" s="292"/>
      <c r="AD186" s="266"/>
      <c r="AE186" s="328"/>
      <c r="AF186" s="275"/>
      <c r="AG186" s="360"/>
      <c r="AH186" s="369"/>
      <c r="AI186" s="262"/>
      <c r="AJ186" s="262"/>
      <c r="AK186" s="262"/>
      <c r="AL186" s="262"/>
      <c r="AM186" s="262"/>
      <c r="AN186" s="262"/>
      <c r="AO186" s="262"/>
      <c r="AP186" s="262"/>
    </row>
    <row r="187" spans="1:42" s="31" customFormat="1" ht="82.5" customHeight="1" x14ac:dyDescent="0.25">
      <c r="A187" s="262"/>
      <c r="B187" s="263"/>
      <c r="C187" s="261"/>
      <c r="D187" s="264"/>
      <c r="E187" s="265"/>
      <c r="F187" s="405"/>
      <c r="G187" s="273"/>
      <c r="H187" s="273"/>
      <c r="I187" s="315"/>
      <c r="J187" s="289"/>
      <c r="K187" s="285"/>
      <c r="L187" s="370"/>
      <c r="M187" s="261"/>
      <c r="N187" s="273"/>
      <c r="O187" s="285"/>
      <c r="P187" s="292"/>
      <c r="Q187" s="292"/>
      <c r="R187" s="328"/>
      <c r="S187" s="328"/>
      <c r="T187" s="368"/>
      <c r="U187" s="289"/>
      <c r="V187" s="295"/>
      <c r="W187" s="270"/>
      <c r="X187" s="270"/>
      <c r="Y187" s="261"/>
      <c r="Z187" s="263"/>
      <c r="AA187" s="359"/>
      <c r="AB187" s="335"/>
      <c r="AC187" s="330"/>
      <c r="AD187" s="266"/>
      <c r="AE187" s="328"/>
      <c r="AF187" s="275"/>
      <c r="AG187" s="360"/>
      <c r="AH187" s="369"/>
      <c r="AI187" s="262"/>
      <c r="AJ187" s="262"/>
      <c r="AK187" s="262"/>
      <c r="AL187" s="262"/>
      <c r="AM187" s="262"/>
      <c r="AN187" s="262"/>
      <c r="AO187" s="262"/>
      <c r="AP187" s="262"/>
    </row>
    <row r="188" spans="1:42" s="31" customFormat="1" ht="45" customHeight="1" x14ac:dyDescent="0.25">
      <c r="A188" s="262"/>
      <c r="B188" s="263"/>
      <c r="C188" s="261"/>
      <c r="D188" s="264"/>
      <c r="E188" s="265"/>
      <c r="F188" s="405"/>
      <c r="G188" s="273"/>
      <c r="H188" s="345"/>
      <c r="I188" s="346"/>
      <c r="J188" s="289"/>
      <c r="K188" s="285"/>
      <c r="L188" s="370"/>
      <c r="M188" s="261"/>
      <c r="N188" s="273"/>
      <c r="O188" s="263"/>
      <c r="P188" s="292"/>
      <c r="Q188" s="292"/>
      <c r="R188" s="328"/>
      <c r="S188" s="328"/>
      <c r="T188" s="368"/>
      <c r="U188" s="289"/>
      <c r="V188" s="295"/>
      <c r="W188" s="270"/>
      <c r="X188" s="270"/>
      <c r="Y188" s="261"/>
      <c r="Z188" s="263"/>
      <c r="AA188" s="359"/>
      <c r="AB188" s="335"/>
      <c r="AC188" s="292"/>
      <c r="AD188" s="266"/>
      <c r="AE188" s="328"/>
      <c r="AF188" s="275"/>
      <c r="AG188" s="360"/>
      <c r="AH188" s="369"/>
      <c r="AI188" s="262"/>
      <c r="AJ188" s="262"/>
      <c r="AK188" s="262"/>
      <c r="AL188" s="262"/>
      <c r="AM188" s="262"/>
      <c r="AN188" s="262"/>
      <c r="AO188" s="262"/>
      <c r="AP188" s="262"/>
    </row>
    <row r="189" spans="1:42" s="31" customFormat="1" ht="45" customHeight="1" x14ac:dyDescent="0.25">
      <c r="A189" s="262"/>
      <c r="B189" s="263"/>
      <c r="C189" s="261"/>
      <c r="D189" s="264"/>
      <c r="E189" s="265"/>
      <c r="F189" s="405"/>
      <c r="G189" s="273"/>
      <c r="H189" s="345"/>
      <c r="I189" s="346"/>
      <c r="J189" s="289"/>
      <c r="K189" s="285"/>
      <c r="L189" s="371"/>
      <c r="M189" s="328"/>
      <c r="N189" s="266"/>
      <c r="O189" s="291"/>
      <c r="P189" s="334"/>
      <c r="Q189" s="334"/>
      <c r="R189" s="328"/>
      <c r="S189" s="328"/>
      <c r="T189" s="311"/>
      <c r="U189" s="289"/>
      <c r="V189" s="295"/>
      <c r="W189" s="270"/>
      <c r="X189" s="270"/>
      <c r="Y189" s="266"/>
      <c r="Z189" s="311"/>
      <c r="AA189" s="359"/>
      <c r="AB189" s="335"/>
      <c r="AC189" s="330"/>
      <c r="AD189" s="328"/>
      <c r="AE189" s="324"/>
      <c r="AF189" s="290"/>
      <c r="AG189" s="278"/>
      <c r="AH189" s="262"/>
      <c r="AI189" s="262"/>
      <c r="AJ189" s="262"/>
      <c r="AK189" s="262"/>
      <c r="AL189" s="262"/>
      <c r="AM189" s="262"/>
      <c r="AN189" s="262"/>
      <c r="AO189" s="262"/>
      <c r="AP189" s="262"/>
    </row>
    <row r="190" spans="1:42" s="31" customFormat="1" ht="45" customHeight="1" x14ac:dyDescent="0.25">
      <c r="A190" s="262"/>
      <c r="B190" s="263"/>
      <c r="C190" s="261"/>
      <c r="D190" s="264"/>
      <c r="E190" s="265"/>
      <c r="F190" s="405"/>
      <c r="G190" s="273"/>
      <c r="H190" s="345"/>
      <c r="I190" s="346"/>
      <c r="J190" s="289"/>
      <c r="K190" s="285"/>
      <c r="L190" s="371"/>
      <c r="M190" s="310"/>
      <c r="N190" s="266"/>
      <c r="O190" s="291"/>
      <c r="P190" s="334"/>
      <c r="Q190" s="334"/>
      <c r="R190" s="328"/>
      <c r="S190" s="328"/>
      <c r="T190" s="311"/>
      <c r="U190" s="295"/>
      <c r="V190" s="295"/>
      <c r="W190" s="270"/>
      <c r="X190" s="270"/>
      <c r="Y190" s="328"/>
      <c r="Z190" s="274"/>
      <c r="AA190" s="359"/>
      <c r="AB190" s="335"/>
      <c r="AC190" s="330"/>
      <c r="AD190" s="328"/>
      <c r="AE190" s="324"/>
      <c r="AF190" s="290"/>
      <c r="AG190" s="278"/>
      <c r="AH190" s="262"/>
      <c r="AI190" s="262"/>
      <c r="AJ190" s="262"/>
      <c r="AK190" s="262"/>
      <c r="AL190" s="262"/>
      <c r="AM190" s="262"/>
      <c r="AN190" s="262"/>
      <c r="AO190" s="262"/>
      <c r="AP190" s="262"/>
    </row>
    <row r="191" spans="1:42" s="31" customFormat="1" ht="45" customHeight="1" x14ac:dyDescent="0.25">
      <c r="A191" s="262"/>
      <c r="B191" s="263"/>
      <c r="C191" s="261"/>
      <c r="D191" s="264"/>
      <c r="E191" s="265"/>
      <c r="F191" s="405"/>
      <c r="G191" s="273"/>
      <c r="H191" s="345"/>
      <c r="I191" s="346"/>
      <c r="J191" s="289"/>
      <c r="K191" s="285"/>
      <c r="L191" s="371"/>
      <c r="M191" s="310"/>
      <c r="N191" s="266"/>
      <c r="O191" s="291"/>
      <c r="P191" s="334"/>
      <c r="Q191" s="334"/>
      <c r="R191" s="328"/>
      <c r="S191" s="328"/>
      <c r="T191" s="311"/>
      <c r="U191" s="295"/>
      <c r="V191" s="295"/>
      <c r="W191" s="270"/>
      <c r="X191" s="270"/>
      <c r="Y191" s="328"/>
      <c r="Z191" s="274"/>
      <c r="AA191" s="359"/>
      <c r="AB191" s="335"/>
      <c r="AC191" s="330"/>
      <c r="AD191" s="328"/>
      <c r="AE191" s="324"/>
      <c r="AF191" s="290"/>
      <c r="AG191" s="278"/>
      <c r="AH191" s="262"/>
      <c r="AI191" s="262"/>
      <c r="AJ191" s="262"/>
      <c r="AK191" s="262"/>
      <c r="AL191" s="262"/>
      <c r="AM191" s="262"/>
      <c r="AN191" s="262"/>
      <c r="AO191" s="262"/>
      <c r="AP191" s="262"/>
    </row>
    <row r="192" spans="1:42" s="31" customFormat="1" ht="45" customHeight="1" x14ac:dyDescent="0.25">
      <c r="A192" s="262"/>
      <c r="B192" s="263"/>
      <c r="C192" s="261"/>
      <c r="D192" s="261"/>
      <c r="E192" s="261"/>
      <c r="F192" s="263"/>
      <c r="G192" s="273"/>
      <c r="H192" s="345"/>
      <c r="I192" s="346"/>
      <c r="J192" s="289"/>
      <c r="K192" s="285"/>
      <c r="L192" s="371"/>
      <c r="M192" s="310"/>
      <c r="N192" s="266"/>
      <c r="O192" s="291"/>
      <c r="P192" s="334"/>
      <c r="Q192" s="334"/>
      <c r="R192" s="328"/>
      <c r="S192" s="328"/>
      <c r="T192" s="311"/>
      <c r="U192" s="295"/>
      <c r="V192" s="295"/>
      <c r="W192" s="270"/>
      <c r="X192" s="270"/>
      <c r="Y192" s="328"/>
      <c r="Z192" s="274"/>
      <c r="AA192" s="359"/>
      <c r="AB192" s="335"/>
      <c r="AC192" s="334"/>
      <c r="AD192" s="328"/>
      <c r="AE192" s="277"/>
      <c r="AF192" s="290"/>
      <c r="AG192" s="278"/>
      <c r="AH192" s="262"/>
      <c r="AI192" s="262"/>
      <c r="AJ192" s="262"/>
      <c r="AK192" s="262"/>
      <c r="AL192" s="262"/>
      <c r="AM192" s="262"/>
      <c r="AN192" s="262"/>
      <c r="AO192" s="262"/>
      <c r="AP192" s="262"/>
    </row>
    <row r="193" spans="1:42" s="31" customFormat="1" ht="45" customHeight="1" x14ac:dyDescent="0.25">
      <c r="A193" s="262"/>
      <c r="B193" s="263"/>
      <c r="C193" s="261"/>
      <c r="D193" s="261"/>
      <c r="E193" s="261"/>
      <c r="F193" s="263"/>
      <c r="G193" s="273"/>
      <c r="H193" s="345"/>
      <c r="I193" s="346"/>
      <c r="J193" s="289"/>
      <c r="K193" s="285"/>
      <c r="L193" s="371"/>
      <c r="M193" s="310"/>
      <c r="N193" s="266"/>
      <c r="O193" s="291"/>
      <c r="P193" s="334"/>
      <c r="Q193" s="334"/>
      <c r="R193" s="328"/>
      <c r="S193" s="328"/>
      <c r="T193" s="311"/>
      <c r="U193" s="295"/>
      <c r="V193" s="295"/>
      <c r="W193" s="270"/>
      <c r="X193" s="270"/>
      <c r="Y193" s="328"/>
      <c r="Z193" s="274"/>
      <c r="AA193" s="359"/>
      <c r="AB193" s="335"/>
      <c r="AC193" s="334"/>
      <c r="AD193" s="328"/>
      <c r="AE193" s="277"/>
      <c r="AF193" s="290"/>
      <c r="AG193" s="278"/>
      <c r="AH193" s="262"/>
      <c r="AI193" s="262"/>
      <c r="AJ193" s="262"/>
      <c r="AK193" s="262"/>
      <c r="AL193" s="262"/>
      <c r="AM193" s="262"/>
      <c r="AN193" s="262"/>
      <c r="AO193" s="262"/>
      <c r="AP193" s="262"/>
    </row>
    <row r="194" spans="1:42" s="31" customFormat="1" ht="45" customHeight="1" x14ac:dyDescent="0.25">
      <c r="A194" s="262"/>
      <c r="B194" s="263"/>
      <c r="C194" s="261"/>
      <c r="D194" s="261"/>
      <c r="E194" s="261"/>
      <c r="F194" s="263"/>
      <c r="G194" s="273"/>
      <c r="H194" s="345"/>
      <c r="I194" s="346"/>
      <c r="J194" s="289"/>
      <c r="K194" s="285"/>
      <c r="L194" s="371"/>
      <c r="M194" s="310"/>
      <c r="N194" s="266"/>
      <c r="O194" s="291"/>
      <c r="P194" s="334"/>
      <c r="Q194" s="334"/>
      <c r="R194" s="328"/>
      <c r="S194" s="328"/>
      <c r="T194" s="311"/>
      <c r="U194" s="295"/>
      <c r="V194" s="295"/>
      <c r="W194" s="270"/>
      <c r="X194" s="270"/>
      <c r="Y194" s="328"/>
      <c r="Z194" s="274"/>
      <c r="AA194" s="359"/>
      <c r="AB194" s="335"/>
      <c r="AC194" s="334"/>
      <c r="AD194" s="328"/>
      <c r="AE194" s="324"/>
      <c r="AF194" s="290"/>
      <c r="AG194" s="278"/>
      <c r="AH194" s="262"/>
      <c r="AI194" s="262"/>
      <c r="AJ194" s="262"/>
      <c r="AK194" s="262"/>
      <c r="AL194" s="262"/>
      <c r="AM194" s="262"/>
      <c r="AN194" s="262"/>
      <c r="AO194" s="262"/>
      <c r="AP194" s="262"/>
    </row>
    <row r="195" spans="1:42" s="31" customFormat="1" ht="45" customHeight="1" x14ac:dyDescent="0.25">
      <c r="A195" s="262"/>
      <c r="B195" s="263"/>
      <c r="C195" s="261"/>
      <c r="D195" s="261"/>
      <c r="E195" s="261"/>
      <c r="F195" s="263"/>
      <c r="G195" s="273"/>
      <c r="H195" s="345"/>
      <c r="I195" s="346"/>
      <c r="J195" s="289"/>
      <c r="K195" s="285"/>
      <c r="L195" s="371"/>
      <c r="M195" s="310"/>
      <c r="N195" s="266"/>
      <c r="O195" s="263"/>
      <c r="P195" s="334"/>
      <c r="Q195" s="334"/>
      <c r="R195" s="328"/>
      <c r="S195" s="328"/>
      <c r="T195" s="311"/>
      <c r="U195" s="295"/>
      <c r="V195" s="295"/>
      <c r="W195" s="270"/>
      <c r="X195" s="270"/>
      <c r="Y195" s="328"/>
      <c r="Z195" s="274"/>
      <c r="AA195" s="359"/>
      <c r="AB195" s="335"/>
      <c r="AC195" s="334"/>
      <c r="AD195" s="328"/>
      <c r="AE195" s="274"/>
      <c r="AF195" s="275"/>
      <c r="AG195" s="278"/>
      <c r="AH195" s="262"/>
      <c r="AI195" s="262"/>
      <c r="AJ195" s="262"/>
      <c r="AK195" s="262"/>
      <c r="AL195" s="262"/>
      <c r="AM195" s="262"/>
      <c r="AN195" s="262"/>
      <c r="AO195" s="262"/>
      <c r="AP195" s="262"/>
    </row>
    <row r="196" spans="1:42" s="31" customFormat="1" ht="45" customHeight="1" x14ac:dyDescent="0.25">
      <c r="A196" s="262"/>
      <c r="B196" s="365"/>
      <c r="C196" s="366"/>
      <c r="D196" s="367"/>
      <c r="E196" s="347"/>
      <c r="F196" s="406"/>
      <c r="G196" s="273"/>
      <c r="H196" s="345"/>
      <c r="I196" s="346"/>
      <c r="J196" s="289"/>
      <c r="K196" s="285"/>
      <c r="L196" s="371"/>
      <c r="M196" s="371"/>
      <c r="N196" s="266"/>
      <c r="O196" s="291"/>
      <c r="P196" s="334"/>
      <c r="Q196" s="334"/>
      <c r="R196" s="328"/>
      <c r="S196" s="328"/>
      <c r="T196" s="311"/>
      <c r="U196" s="295"/>
      <c r="V196" s="295"/>
      <c r="W196" s="270"/>
      <c r="X196" s="270"/>
      <c r="Y196" s="328"/>
      <c r="Z196" s="274"/>
      <c r="AA196" s="359"/>
      <c r="AB196" s="335"/>
      <c r="AC196" s="334"/>
      <c r="AD196" s="328"/>
      <c r="AE196" s="324"/>
      <c r="AF196" s="290"/>
      <c r="AG196" s="278"/>
      <c r="AH196" s="262"/>
      <c r="AI196" s="262"/>
      <c r="AJ196" s="262"/>
      <c r="AK196" s="262"/>
      <c r="AL196" s="262"/>
      <c r="AM196" s="262"/>
      <c r="AN196" s="262"/>
      <c r="AO196" s="262"/>
      <c r="AP196" s="262"/>
    </row>
    <row r="197" spans="1:42" s="31" customFormat="1" ht="45" customHeight="1" x14ac:dyDescent="0.25">
      <c r="A197" s="262"/>
      <c r="B197" s="263"/>
      <c r="C197" s="261"/>
      <c r="D197" s="261"/>
      <c r="E197" s="261"/>
      <c r="F197" s="263"/>
      <c r="G197" s="273"/>
      <c r="H197" s="345"/>
      <c r="I197" s="346"/>
      <c r="J197" s="289"/>
      <c r="K197" s="285"/>
      <c r="L197" s="371"/>
      <c r="M197" s="371"/>
      <c r="N197" s="266"/>
      <c r="O197" s="263"/>
      <c r="P197" s="334"/>
      <c r="Q197" s="334"/>
      <c r="R197" s="328"/>
      <c r="S197" s="328"/>
      <c r="T197" s="311"/>
      <c r="U197" s="295"/>
      <c r="V197" s="295"/>
      <c r="W197" s="270"/>
      <c r="X197" s="270"/>
      <c r="Y197" s="328"/>
      <c r="Z197" s="274"/>
      <c r="AA197" s="359"/>
      <c r="AB197" s="335"/>
      <c r="AC197" s="334"/>
      <c r="AD197" s="328"/>
      <c r="AE197" s="290"/>
      <c r="AF197" s="290"/>
      <c r="AG197" s="278"/>
      <c r="AH197" s="262"/>
      <c r="AI197" s="262"/>
      <c r="AJ197" s="262"/>
      <c r="AK197" s="262"/>
      <c r="AL197" s="262"/>
      <c r="AM197" s="262"/>
      <c r="AN197" s="262"/>
      <c r="AO197" s="262"/>
      <c r="AP197" s="262"/>
    </row>
    <row r="198" spans="1:42" s="31" customFormat="1" ht="78" customHeight="1" x14ac:dyDescent="0.25">
      <c r="A198" s="262"/>
      <c r="B198" s="263"/>
      <c r="C198" s="261"/>
      <c r="D198" s="261"/>
      <c r="E198" s="261"/>
      <c r="F198" s="263"/>
      <c r="G198" s="273"/>
      <c r="H198" s="345"/>
      <c r="I198" s="346"/>
      <c r="J198" s="289"/>
      <c r="K198" s="285"/>
      <c r="L198" s="285"/>
      <c r="M198" s="328"/>
      <c r="N198" s="266"/>
      <c r="O198" s="274"/>
      <c r="P198" s="334"/>
      <c r="Q198" s="334"/>
      <c r="R198" s="328"/>
      <c r="S198" s="328"/>
      <c r="T198" s="372"/>
      <c r="U198" s="295"/>
      <c r="V198" s="295"/>
      <c r="W198" s="270"/>
      <c r="X198" s="270"/>
      <c r="Y198" s="328"/>
      <c r="Z198" s="274"/>
      <c r="AA198" s="359"/>
      <c r="AB198" s="296"/>
      <c r="AC198" s="334"/>
      <c r="AD198" s="328"/>
      <c r="AE198" s="290"/>
      <c r="AF198" s="290"/>
      <c r="AG198" s="278"/>
      <c r="AH198" s="262"/>
      <c r="AI198" s="262"/>
      <c r="AJ198" s="262"/>
      <c r="AK198" s="262"/>
      <c r="AL198" s="262"/>
      <c r="AM198" s="262"/>
      <c r="AN198" s="262"/>
      <c r="AO198" s="262"/>
      <c r="AP198" s="262"/>
    </row>
    <row r="199" spans="1:42" s="31" customFormat="1" ht="45" customHeight="1" x14ac:dyDescent="0.25">
      <c r="A199" s="262"/>
      <c r="B199" s="263"/>
      <c r="C199" s="261"/>
      <c r="D199" s="261"/>
      <c r="E199" s="261"/>
      <c r="F199" s="263"/>
      <c r="G199" s="273"/>
      <c r="H199" s="345"/>
      <c r="I199" s="346"/>
      <c r="J199" s="289"/>
      <c r="K199" s="285"/>
      <c r="L199" s="285"/>
      <c r="M199" s="328"/>
      <c r="N199" s="266"/>
      <c r="O199" s="274"/>
      <c r="P199" s="334"/>
      <c r="Q199" s="334"/>
      <c r="R199" s="328"/>
      <c r="S199" s="328"/>
      <c r="T199" s="372"/>
      <c r="U199" s="295"/>
      <c r="V199" s="295"/>
      <c r="W199" s="270"/>
      <c r="X199" s="270"/>
      <c r="Y199" s="328"/>
      <c r="Z199" s="274"/>
      <c r="AA199" s="359"/>
      <c r="AB199" s="296"/>
      <c r="AC199" s="334"/>
      <c r="AD199" s="328"/>
      <c r="AE199" s="274"/>
      <c r="AF199" s="275"/>
      <c r="AG199" s="278"/>
      <c r="AH199" s="262"/>
      <c r="AI199" s="262"/>
      <c r="AJ199" s="262"/>
      <c r="AK199" s="262"/>
      <c r="AL199" s="262"/>
      <c r="AM199" s="262"/>
      <c r="AN199" s="262"/>
      <c r="AO199" s="262"/>
      <c r="AP199" s="262"/>
    </row>
    <row r="200" spans="1:42" s="31" customFormat="1" ht="75" customHeight="1" x14ac:dyDescent="0.25">
      <c r="A200" s="262"/>
      <c r="B200" s="263"/>
      <c r="C200" s="261"/>
      <c r="D200" s="264"/>
      <c r="E200" s="265"/>
      <c r="F200" s="405"/>
      <c r="G200" s="273"/>
      <c r="H200" s="345"/>
      <c r="I200" s="346"/>
      <c r="J200" s="289"/>
      <c r="K200" s="285"/>
      <c r="L200" s="285"/>
      <c r="M200" s="328"/>
      <c r="N200" s="266"/>
      <c r="O200" s="274"/>
      <c r="P200" s="373"/>
      <c r="Q200" s="334"/>
      <c r="R200" s="328"/>
      <c r="S200" s="328"/>
      <c r="T200" s="372"/>
      <c r="U200" s="295"/>
      <c r="V200" s="295"/>
      <c r="W200" s="270"/>
      <c r="X200" s="270"/>
      <c r="Y200" s="328"/>
      <c r="Z200" s="274"/>
      <c r="AA200" s="359"/>
      <c r="AB200" s="296"/>
      <c r="AC200" s="334"/>
      <c r="AD200" s="328"/>
      <c r="AE200" s="274"/>
      <c r="AF200" s="275"/>
      <c r="AG200" s="374"/>
      <c r="AH200" s="262"/>
      <c r="AI200" s="375"/>
      <c r="AJ200" s="262"/>
      <c r="AK200" s="262"/>
      <c r="AL200" s="262"/>
      <c r="AM200" s="262"/>
      <c r="AN200" s="262"/>
      <c r="AO200" s="262"/>
      <c r="AP200" s="262"/>
    </row>
    <row r="201" spans="1:42" s="31" customFormat="1" ht="45" customHeight="1" x14ac:dyDescent="0.25">
      <c r="A201" s="262"/>
      <c r="B201" s="263"/>
      <c r="C201" s="261"/>
      <c r="D201" s="264"/>
      <c r="E201" s="265"/>
      <c r="F201" s="405"/>
      <c r="G201" s="273"/>
      <c r="H201" s="345"/>
      <c r="I201" s="346"/>
      <c r="J201" s="289"/>
      <c r="K201" s="285"/>
      <c r="L201" s="285"/>
      <c r="M201" s="328"/>
      <c r="N201" s="266"/>
      <c r="O201" s="274"/>
      <c r="P201" s="376"/>
      <c r="Q201" s="334"/>
      <c r="R201" s="328"/>
      <c r="S201" s="328"/>
      <c r="T201" s="372"/>
      <c r="U201" s="295"/>
      <c r="V201" s="295"/>
      <c r="W201" s="270"/>
      <c r="X201" s="270"/>
      <c r="Y201" s="328"/>
      <c r="Z201" s="274"/>
      <c r="AA201" s="359"/>
      <c r="AB201" s="296"/>
      <c r="AC201" s="334"/>
      <c r="AD201" s="328"/>
      <c r="AE201" s="274"/>
      <c r="AF201" s="275"/>
      <c r="AG201" s="278"/>
      <c r="AH201" s="262"/>
      <c r="AI201" s="262"/>
      <c r="AJ201" s="262"/>
      <c r="AK201" s="262"/>
      <c r="AL201" s="262"/>
      <c r="AM201" s="262"/>
      <c r="AN201" s="262"/>
      <c r="AO201" s="262"/>
      <c r="AP201" s="262"/>
    </row>
    <row r="202" spans="1:42" s="31" customFormat="1" ht="45" customHeight="1" x14ac:dyDescent="0.25">
      <c r="A202" s="262"/>
      <c r="B202" s="263"/>
      <c r="C202" s="261"/>
      <c r="D202" s="264"/>
      <c r="E202" s="265"/>
      <c r="F202" s="405"/>
      <c r="G202" s="273"/>
      <c r="H202" s="345"/>
      <c r="I202" s="346"/>
      <c r="J202" s="289"/>
      <c r="K202" s="285"/>
      <c r="L202" s="285"/>
      <c r="M202" s="328"/>
      <c r="N202" s="266"/>
      <c r="O202" s="274"/>
      <c r="P202" s="334"/>
      <c r="Q202" s="334"/>
      <c r="R202" s="328"/>
      <c r="S202" s="328"/>
      <c r="T202" s="372"/>
      <c r="U202" s="295"/>
      <c r="V202" s="295"/>
      <c r="W202" s="270"/>
      <c r="X202" s="270"/>
      <c r="Y202" s="328"/>
      <c r="Z202" s="274"/>
      <c r="AA202" s="359"/>
      <c r="AB202" s="296"/>
      <c r="AC202" s="334"/>
      <c r="AD202" s="328"/>
      <c r="AE202" s="274"/>
      <c r="AF202" s="275"/>
      <c r="AG202" s="278"/>
      <c r="AH202" s="262"/>
      <c r="AI202" s="262"/>
      <c r="AJ202" s="262"/>
      <c r="AK202" s="262"/>
      <c r="AL202" s="262"/>
      <c r="AM202" s="262"/>
      <c r="AN202" s="262"/>
      <c r="AO202" s="262"/>
      <c r="AP202" s="262"/>
    </row>
    <row r="203" spans="1:42" s="31" customFormat="1" ht="45" customHeight="1" x14ac:dyDescent="0.25">
      <c r="A203" s="262"/>
      <c r="B203" s="263"/>
      <c r="C203" s="261"/>
      <c r="D203" s="264"/>
      <c r="E203" s="265"/>
      <c r="F203" s="405"/>
      <c r="G203" s="273"/>
      <c r="H203" s="345"/>
      <c r="I203" s="346"/>
      <c r="J203" s="289"/>
      <c r="K203" s="285"/>
      <c r="L203" s="285"/>
      <c r="M203" s="328"/>
      <c r="N203" s="266"/>
      <c r="O203" s="274"/>
      <c r="P203" s="334"/>
      <c r="Q203" s="334"/>
      <c r="R203" s="328"/>
      <c r="S203" s="328"/>
      <c r="T203" s="274"/>
      <c r="U203" s="295"/>
      <c r="V203" s="295"/>
      <c r="W203" s="270"/>
      <c r="X203" s="270"/>
      <c r="Y203" s="328"/>
      <c r="Z203" s="274"/>
      <c r="AA203" s="359"/>
      <c r="AB203" s="296"/>
      <c r="AC203" s="334"/>
      <c r="AD203" s="328"/>
      <c r="AE203" s="328"/>
      <c r="AF203" s="290"/>
      <c r="AG203" s="278"/>
      <c r="AH203" s="262"/>
      <c r="AI203" s="262"/>
      <c r="AJ203" s="262"/>
      <c r="AK203" s="262"/>
      <c r="AL203" s="262"/>
      <c r="AM203" s="262"/>
      <c r="AN203" s="262"/>
      <c r="AO203" s="262"/>
      <c r="AP203" s="262"/>
    </row>
    <row r="204" spans="1:42" s="31" customFormat="1" ht="45" customHeight="1" x14ac:dyDescent="0.25">
      <c r="A204" s="262"/>
      <c r="B204" s="263"/>
      <c r="C204" s="261"/>
      <c r="D204" s="261"/>
      <c r="E204" s="261"/>
      <c r="F204" s="263"/>
      <c r="G204" s="273"/>
      <c r="H204" s="345"/>
      <c r="I204" s="346"/>
      <c r="J204" s="377"/>
      <c r="K204" s="378"/>
      <c r="L204" s="378"/>
      <c r="M204" s="277"/>
      <c r="N204" s="354"/>
      <c r="O204" s="349"/>
      <c r="P204" s="379"/>
      <c r="Q204" s="379"/>
      <c r="R204" s="277"/>
      <c r="S204" s="277"/>
      <c r="T204" s="349"/>
      <c r="U204" s="380"/>
      <c r="V204" s="380"/>
      <c r="W204" s="270"/>
      <c r="X204" s="270"/>
      <c r="Y204" s="277"/>
      <c r="Z204" s="349"/>
      <c r="AA204" s="400"/>
      <c r="AB204" s="381"/>
      <c r="AC204" s="379"/>
      <c r="AD204" s="277"/>
      <c r="AE204" s="274"/>
      <c r="AF204" s="290"/>
      <c r="AG204" s="278"/>
      <c r="AH204" s="262"/>
      <c r="AI204" s="262"/>
      <c r="AJ204" s="262"/>
      <c r="AK204" s="262"/>
      <c r="AL204" s="262"/>
      <c r="AM204" s="262"/>
      <c r="AN204" s="262"/>
      <c r="AO204" s="262"/>
      <c r="AP204" s="262"/>
    </row>
    <row r="205" spans="1:42" s="31" customFormat="1" ht="69.400000000000006" customHeight="1" x14ac:dyDescent="0.25">
      <c r="A205" s="262"/>
      <c r="B205" s="263"/>
      <c r="C205" s="261"/>
      <c r="D205" s="261"/>
      <c r="E205" s="261"/>
      <c r="F205" s="263"/>
      <c r="G205" s="261"/>
      <c r="H205" s="366"/>
      <c r="I205" s="346"/>
      <c r="J205" s="289"/>
      <c r="K205" s="285"/>
      <c r="L205" s="285"/>
      <c r="M205" s="328"/>
      <c r="N205" s="266"/>
      <c r="O205" s="274"/>
      <c r="P205" s="334"/>
      <c r="Q205" s="334"/>
      <c r="R205" s="328"/>
      <c r="S205" s="328"/>
      <c r="T205" s="382"/>
      <c r="U205" s="295"/>
      <c r="V205" s="295"/>
      <c r="W205" s="270"/>
      <c r="X205" s="270"/>
      <c r="Y205" s="328"/>
      <c r="Z205" s="274"/>
      <c r="AA205" s="359"/>
      <c r="AB205" s="296"/>
      <c r="AC205" s="334"/>
      <c r="AD205" s="328"/>
      <c r="AE205" s="274"/>
      <c r="AF205" s="290"/>
      <c r="AG205" s="278"/>
      <c r="AH205" s="262"/>
      <c r="AI205" s="262"/>
      <c r="AJ205" s="262"/>
      <c r="AK205" s="262"/>
      <c r="AL205" s="262"/>
      <c r="AM205" s="262"/>
      <c r="AN205" s="262"/>
      <c r="AO205" s="262"/>
      <c r="AP205" s="262"/>
    </row>
    <row r="206" spans="1:42" s="31" customFormat="1" ht="77.650000000000006" customHeight="1" x14ac:dyDescent="0.25">
      <c r="A206" s="262"/>
      <c r="B206" s="263"/>
      <c r="C206" s="261"/>
      <c r="D206" s="261"/>
      <c r="E206" s="261"/>
      <c r="F206" s="263"/>
      <c r="G206" s="261"/>
      <c r="H206" s="366"/>
      <c r="I206" s="346"/>
      <c r="J206" s="289"/>
      <c r="K206" s="285"/>
      <c r="L206" s="285"/>
      <c r="M206" s="328"/>
      <c r="N206" s="266"/>
      <c r="O206" s="274"/>
      <c r="P206" s="334"/>
      <c r="Q206" s="334"/>
      <c r="R206" s="328"/>
      <c r="S206" s="328"/>
      <c r="T206" s="382"/>
      <c r="U206" s="295"/>
      <c r="V206" s="295"/>
      <c r="W206" s="270"/>
      <c r="X206" s="270"/>
      <c r="Y206" s="328"/>
      <c r="Z206" s="274"/>
      <c r="AA206" s="359"/>
      <c r="AB206" s="296"/>
      <c r="AC206" s="334"/>
      <c r="AD206" s="328"/>
      <c r="AE206" s="274"/>
      <c r="AF206" s="290"/>
      <c r="AG206" s="278"/>
      <c r="AH206" s="262"/>
      <c r="AI206" s="262"/>
      <c r="AJ206" s="262"/>
      <c r="AK206" s="262"/>
      <c r="AL206" s="262"/>
      <c r="AM206" s="262"/>
      <c r="AN206" s="262"/>
      <c r="AO206" s="262"/>
      <c r="AP206" s="262"/>
    </row>
    <row r="207" spans="1:42" s="31" customFormat="1" ht="79.5" customHeight="1" x14ac:dyDescent="0.25">
      <c r="A207" s="262"/>
      <c r="B207" s="263"/>
      <c r="C207" s="261"/>
      <c r="D207" s="261"/>
      <c r="E207" s="261"/>
      <c r="F207" s="263"/>
      <c r="G207" s="261"/>
      <c r="H207" s="366"/>
      <c r="I207" s="346"/>
      <c r="J207" s="289"/>
      <c r="K207" s="285"/>
      <c r="L207" s="370"/>
      <c r="M207" s="261"/>
      <c r="N207" s="273"/>
      <c r="O207" s="274"/>
      <c r="P207" s="292"/>
      <c r="Q207" s="292"/>
      <c r="R207" s="328"/>
      <c r="S207" s="328"/>
      <c r="T207" s="382"/>
      <c r="U207" s="295"/>
      <c r="V207" s="295"/>
      <c r="W207" s="270"/>
      <c r="X207" s="270"/>
      <c r="Y207" s="261"/>
      <c r="Z207" s="263"/>
      <c r="AA207" s="359"/>
      <c r="AB207" s="296"/>
      <c r="AC207" s="334"/>
      <c r="AD207" s="328"/>
      <c r="AE207" s="274"/>
      <c r="AF207" s="290"/>
      <c r="AG207" s="278"/>
      <c r="AH207" s="262"/>
      <c r="AI207" s="262"/>
      <c r="AJ207" s="262"/>
      <c r="AK207" s="262"/>
      <c r="AL207" s="262"/>
      <c r="AM207" s="262"/>
      <c r="AN207" s="262"/>
      <c r="AO207" s="262"/>
      <c r="AP207" s="262"/>
    </row>
    <row r="208" spans="1:42" s="31" customFormat="1" ht="70.150000000000006" customHeight="1" x14ac:dyDescent="0.25">
      <c r="A208" s="262"/>
      <c r="B208" s="263"/>
      <c r="C208" s="261"/>
      <c r="D208" s="261"/>
      <c r="E208" s="261"/>
      <c r="F208" s="263"/>
      <c r="G208" s="261"/>
      <c r="H208" s="261"/>
      <c r="I208" s="315"/>
      <c r="J208" s="289"/>
      <c r="K208" s="285"/>
      <c r="L208" s="261"/>
      <c r="M208" s="261"/>
      <c r="N208" s="273"/>
      <c r="O208" s="274"/>
      <c r="P208" s="268"/>
      <c r="Q208" s="269"/>
      <c r="R208" s="270"/>
      <c r="S208" s="270"/>
      <c r="T208" s="382"/>
      <c r="U208" s="295"/>
      <c r="V208" s="295"/>
      <c r="W208" s="270"/>
      <c r="X208" s="270"/>
      <c r="Y208" s="261"/>
      <c r="Z208" s="263"/>
      <c r="AA208" s="359"/>
      <c r="AB208" s="296"/>
      <c r="AC208" s="334"/>
      <c r="AD208" s="266"/>
      <c r="AE208" s="274"/>
      <c r="AF208" s="290"/>
      <c r="AG208" s="298"/>
      <c r="AH208" s="262"/>
      <c r="AI208" s="358"/>
      <c r="AJ208" s="262"/>
      <c r="AK208" s="262"/>
      <c r="AL208" s="262"/>
      <c r="AM208" s="262"/>
      <c r="AN208" s="358"/>
      <c r="AO208" s="262"/>
      <c r="AP208" s="262"/>
    </row>
    <row r="209" spans="1:42" s="31" customFormat="1" ht="79.5" customHeight="1" x14ac:dyDescent="0.25">
      <c r="A209" s="262"/>
      <c r="B209" s="263"/>
      <c r="C209" s="261"/>
      <c r="D209" s="261"/>
      <c r="E209" s="261"/>
      <c r="F209" s="263"/>
      <c r="G209" s="261"/>
      <c r="H209" s="261"/>
      <c r="I209" s="315"/>
      <c r="J209" s="289"/>
      <c r="K209" s="285"/>
      <c r="L209" s="261"/>
      <c r="M209" s="261"/>
      <c r="N209" s="273"/>
      <c r="O209" s="274"/>
      <c r="P209" s="268"/>
      <c r="Q209" s="269"/>
      <c r="R209" s="270"/>
      <c r="S209" s="270"/>
      <c r="T209" s="382"/>
      <c r="U209" s="272"/>
      <c r="V209" s="342"/>
      <c r="W209" s="270"/>
      <c r="X209" s="270"/>
      <c r="Y209" s="261"/>
      <c r="Z209" s="263"/>
      <c r="AA209" s="359"/>
      <c r="AB209" s="296"/>
      <c r="AC209" s="334"/>
      <c r="AD209" s="266"/>
      <c r="AE209" s="274"/>
      <c r="AF209" s="290"/>
      <c r="AG209" s="298"/>
      <c r="AH209" s="262"/>
      <c r="AI209" s="358"/>
      <c r="AJ209" s="262"/>
      <c r="AK209" s="262"/>
      <c r="AL209" s="262"/>
      <c r="AM209" s="262"/>
      <c r="AN209" s="358"/>
      <c r="AO209" s="262"/>
      <c r="AP209" s="262"/>
    </row>
    <row r="210" spans="1:42" s="31" customFormat="1" ht="40.15" customHeight="1" x14ac:dyDescent="0.25">
      <c r="A210" s="262"/>
      <c r="B210" s="263"/>
      <c r="C210" s="261"/>
      <c r="D210" s="261"/>
      <c r="E210" s="261"/>
      <c r="F210" s="263"/>
      <c r="G210" s="261"/>
      <c r="H210" s="261"/>
      <c r="I210" s="315"/>
      <c r="J210" s="265"/>
      <c r="K210" s="285"/>
      <c r="L210" s="261"/>
      <c r="M210" s="261"/>
      <c r="N210" s="273"/>
      <c r="O210" s="274"/>
      <c r="P210" s="268"/>
      <c r="Q210" s="269"/>
      <c r="R210" s="270"/>
      <c r="S210" s="270"/>
      <c r="T210" s="382"/>
      <c r="U210" s="272"/>
      <c r="V210" s="342"/>
      <c r="W210" s="270"/>
      <c r="X210" s="270"/>
      <c r="Y210" s="261"/>
      <c r="Z210" s="263"/>
      <c r="AA210" s="359"/>
      <c r="AB210" s="296"/>
      <c r="AC210" s="334"/>
      <c r="AD210" s="266"/>
      <c r="AE210" s="274"/>
      <c r="AF210" s="290"/>
      <c r="AG210" s="298"/>
      <c r="AH210" s="262"/>
      <c r="AI210" s="358"/>
      <c r="AJ210" s="262"/>
      <c r="AK210" s="262"/>
      <c r="AL210" s="262"/>
      <c r="AM210" s="262"/>
      <c r="AN210" s="358"/>
      <c r="AO210" s="262"/>
      <c r="AP210" s="262"/>
    </row>
    <row r="211" spans="1:42" s="31" customFormat="1" ht="40.15" customHeight="1" x14ac:dyDescent="0.25">
      <c r="A211" s="262"/>
      <c r="B211" s="263"/>
      <c r="C211" s="261"/>
      <c r="D211" s="261"/>
      <c r="E211" s="261"/>
      <c r="F211" s="263"/>
      <c r="G211" s="261"/>
      <c r="H211" s="261"/>
      <c r="I211" s="315"/>
      <c r="J211" s="265"/>
      <c r="K211" s="285"/>
      <c r="L211" s="261"/>
      <c r="M211" s="261"/>
      <c r="N211" s="273"/>
      <c r="O211" s="274"/>
      <c r="P211" s="268"/>
      <c r="Q211" s="269"/>
      <c r="R211" s="270"/>
      <c r="S211" s="270"/>
      <c r="T211" s="382"/>
      <c r="U211" s="272"/>
      <c r="V211" s="342"/>
      <c r="W211" s="270"/>
      <c r="X211" s="270"/>
      <c r="Y211" s="261"/>
      <c r="Z211" s="263"/>
      <c r="AA211" s="359"/>
      <c r="AB211" s="296"/>
      <c r="AC211" s="334"/>
      <c r="AD211" s="266"/>
      <c r="AE211" s="274"/>
      <c r="AF211" s="290"/>
      <c r="AG211" s="298"/>
      <c r="AH211" s="262"/>
      <c r="AI211" s="358"/>
      <c r="AJ211" s="262"/>
      <c r="AK211" s="262"/>
      <c r="AL211" s="262"/>
      <c r="AM211" s="262"/>
      <c r="AN211" s="358"/>
      <c r="AO211" s="262"/>
      <c r="AP211" s="262"/>
    </row>
    <row r="212" spans="1:42" s="31" customFormat="1" ht="40.15" customHeight="1" x14ac:dyDescent="0.25">
      <c r="A212" s="262"/>
      <c r="B212" s="263"/>
      <c r="C212" s="261"/>
      <c r="D212" s="261"/>
      <c r="E212" s="261"/>
      <c r="F212" s="263"/>
      <c r="G212" s="261"/>
      <c r="H212" s="261"/>
      <c r="I212" s="315"/>
      <c r="J212" s="265"/>
      <c r="K212" s="285"/>
      <c r="L212" s="261"/>
      <c r="M212" s="261"/>
      <c r="N212" s="273"/>
      <c r="O212" s="274"/>
      <c r="P212" s="268"/>
      <c r="Q212" s="269"/>
      <c r="R212" s="270"/>
      <c r="S212" s="270"/>
      <c r="T212" s="382"/>
      <c r="U212" s="272"/>
      <c r="V212" s="342"/>
      <c r="W212" s="270"/>
      <c r="X212" s="270"/>
      <c r="Y212" s="261"/>
      <c r="Z212" s="263"/>
      <c r="AA212" s="359"/>
      <c r="AB212" s="296"/>
      <c r="AC212" s="334"/>
      <c r="AD212" s="266"/>
      <c r="AE212" s="274"/>
      <c r="AF212" s="290"/>
      <c r="AG212" s="298"/>
      <c r="AH212" s="262"/>
      <c r="AI212" s="358"/>
      <c r="AJ212" s="262"/>
      <c r="AK212" s="262"/>
      <c r="AL212" s="262"/>
      <c r="AM212" s="262"/>
      <c r="AN212" s="358"/>
      <c r="AO212" s="262"/>
      <c r="AP212" s="262"/>
    </row>
    <row r="213" spans="1:42" s="31" customFormat="1" ht="40.15" customHeight="1" x14ac:dyDescent="0.25">
      <c r="A213" s="262"/>
      <c r="B213" s="263"/>
      <c r="C213" s="261"/>
      <c r="D213" s="261"/>
      <c r="E213" s="261"/>
      <c r="F213" s="263"/>
      <c r="G213" s="261"/>
      <c r="H213" s="261"/>
      <c r="I213" s="315"/>
      <c r="J213" s="265"/>
      <c r="K213" s="285"/>
      <c r="L213" s="261"/>
      <c r="M213" s="261"/>
      <c r="N213" s="273"/>
      <c r="O213" s="274"/>
      <c r="P213" s="268"/>
      <c r="Q213" s="263"/>
      <c r="R213" s="270"/>
      <c r="S213" s="270"/>
      <c r="T213" s="382"/>
      <c r="U213" s="272"/>
      <c r="V213" s="342"/>
      <c r="W213" s="270"/>
      <c r="X213" s="270"/>
      <c r="Y213" s="261"/>
      <c r="Z213" s="263"/>
      <c r="AA213" s="359"/>
      <c r="AB213" s="296"/>
      <c r="AC213" s="334"/>
      <c r="AD213" s="266"/>
      <c r="AE213" s="274"/>
      <c r="AF213" s="290"/>
      <c r="AG213" s="298"/>
      <c r="AH213" s="262"/>
      <c r="AI213" s="358"/>
      <c r="AJ213" s="262"/>
      <c r="AK213" s="262"/>
      <c r="AL213" s="262"/>
      <c r="AM213" s="262"/>
      <c r="AN213" s="358"/>
      <c r="AO213" s="262"/>
      <c r="AP213" s="262"/>
    </row>
    <row r="214" spans="1:42" s="31" customFormat="1" ht="40.15" customHeight="1" x14ac:dyDescent="0.25">
      <c r="A214" s="262"/>
      <c r="B214" s="263"/>
      <c r="C214" s="261"/>
      <c r="D214" s="261"/>
      <c r="E214" s="261"/>
      <c r="F214" s="263"/>
      <c r="G214" s="261"/>
      <c r="H214" s="261"/>
      <c r="I214" s="315"/>
      <c r="J214" s="265"/>
      <c r="K214" s="285"/>
      <c r="L214" s="261"/>
      <c r="M214" s="261"/>
      <c r="N214" s="273"/>
      <c r="O214" s="274"/>
      <c r="P214" s="268"/>
      <c r="Q214" s="269"/>
      <c r="R214" s="270"/>
      <c r="S214" s="307"/>
      <c r="T214" s="382"/>
      <c r="U214" s="272"/>
      <c r="V214" s="342"/>
      <c r="W214" s="270"/>
      <c r="X214" s="270"/>
      <c r="Y214" s="261"/>
      <c r="Z214" s="383"/>
      <c r="AA214" s="359"/>
      <c r="AB214" s="296"/>
      <c r="AC214" s="334"/>
      <c r="AD214" s="266"/>
      <c r="AE214" s="274"/>
      <c r="AF214" s="290"/>
      <c r="AG214" s="298"/>
      <c r="AH214" s="262"/>
      <c r="AI214" s="358"/>
      <c r="AJ214" s="262"/>
      <c r="AK214" s="262"/>
      <c r="AL214" s="262"/>
      <c r="AM214" s="262"/>
      <c r="AN214" s="358"/>
      <c r="AO214" s="262"/>
      <c r="AP214" s="262"/>
    </row>
    <row r="215" spans="1:42" s="31" customFormat="1" ht="40.15" customHeight="1" x14ac:dyDescent="0.25">
      <c r="A215" s="262"/>
      <c r="B215" s="263"/>
      <c r="C215" s="261"/>
      <c r="D215" s="261"/>
      <c r="E215" s="261"/>
      <c r="F215" s="263"/>
      <c r="G215" s="261"/>
      <c r="H215" s="261"/>
      <c r="I215" s="315"/>
      <c r="J215" s="265"/>
      <c r="K215" s="285"/>
      <c r="L215" s="261"/>
      <c r="M215" s="261"/>
      <c r="N215" s="273"/>
      <c r="O215" s="274"/>
      <c r="P215" s="268"/>
      <c r="Q215" s="269"/>
      <c r="R215" s="270"/>
      <c r="S215" s="270"/>
      <c r="T215" s="382"/>
      <c r="U215" s="272"/>
      <c r="V215" s="342"/>
      <c r="W215" s="270"/>
      <c r="X215" s="270"/>
      <c r="Y215" s="261"/>
      <c r="Z215" s="263"/>
      <c r="AA215" s="359"/>
      <c r="AB215" s="296"/>
      <c r="AC215" s="334"/>
      <c r="AD215" s="266"/>
      <c r="AE215" s="274"/>
      <c r="AF215" s="290"/>
      <c r="AG215" s="298"/>
      <c r="AH215" s="262"/>
      <c r="AI215" s="358"/>
      <c r="AJ215" s="262"/>
      <c r="AK215" s="262"/>
      <c r="AL215" s="262"/>
      <c r="AM215" s="262"/>
      <c r="AN215" s="358"/>
      <c r="AO215" s="262"/>
      <c r="AP215" s="262"/>
    </row>
    <row r="216" spans="1:42" s="31" customFormat="1" ht="40.15" customHeight="1" x14ac:dyDescent="0.25">
      <c r="A216" s="262"/>
      <c r="B216" s="263"/>
      <c r="C216" s="261"/>
      <c r="D216" s="261"/>
      <c r="E216" s="261"/>
      <c r="F216" s="263"/>
      <c r="G216" s="261"/>
      <c r="H216" s="261"/>
      <c r="I216" s="315"/>
      <c r="J216" s="265"/>
      <c r="K216" s="285"/>
      <c r="L216" s="261"/>
      <c r="M216" s="261"/>
      <c r="N216" s="273"/>
      <c r="O216" s="274"/>
      <c r="P216" s="268"/>
      <c r="Q216" s="269"/>
      <c r="R216" s="270"/>
      <c r="S216" s="270"/>
      <c r="T216" s="382"/>
      <c r="U216" s="272"/>
      <c r="V216" s="342"/>
      <c r="W216" s="270"/>
      <c r="X216" s="270"/>
      <c r="Y216" s="261"/>
      <c r="Z216" s="263"/>
      <c r="AA216" s="273"/>
      <c r="AB216" s="265"/>
      <c r="AC216" s="334"/>
      <c r="AD216" s="266"/>
      <c r="AE216" s="274"/>
      <c r="AF216" s="275"/>
      <c r="AG216" s="298"/>
      <c r="AH216" s="262"/>
      <c r="AI216" s="358"/>
      <c r="AJ216" s="262"/>
      <c r="AK216" s="262"/>
      <c r="AL216" s="262"/>
      <c r="AM216" s="262"/>
      <c r="AN216" s="358"/>
      <c r="AO216" s="262"/>
      <c r="AP216" s="262"/>
    </row>
    <row r="217" spans="1:42" s="31" customFormat="1" ht="40.15" customHeight="1" x14ac:dyDescent="0.25">
      <c r="A217" s="262"/>
      <c r="B217" s="263"/>
      <c r="C217" s="261"/>
      <c r="D217" s="261"/>
      <c r="E217" s="261"/>
      <c r="F217" s="263"/>
      <c r="G217" s="261"/>
      <c r="H217" s="261"/>
      <c r="I217" s="315"/>
      <c r="J217" s="265"/>
      <c r="K217" s="285"/>
      <c r="L217" s="261"/>
      <c r="M217" s="261"/>
      <c r="N217" s="273"/>
      <c r="O217" s="274"/>
      <c r="P217" s="268"/>
      <c r="Q217" s="269"/>
      <c r="R217" s="270"/>
      <c r="S217" s="270"/>
      <c r="T217" s="382"/>
      <c r="U217" s="272"/>
      <c r="V217" s="342"/>
      <c r="W217" s="270"/>
      <c r="X217" s="270"/>
      <c r="Y217" s="261"/>
      <c r="Z217" s="263"/>
      <c r="AA217" s="273"/>
      <c r="AB217" s="265"/>
      <c r="AC217" s="334"/>
      <c r="AD217" s="266"/>
      <c r="AE217" s="274"/>
      <c r="AF217" s="275"/>
      <c r="AG217" s="298"/>
      <c r="AH217" s="262"/>
      <c r="AI217" s="358"/>
      <c r="AJ217" s="262"/>
      <c r="AK217" s="262"/>
      <c r="AL217" s="262"/>
      <c r="AM217" s="262"/>
      <c r="AN217" s="358"/>
      <c r="AO217" s="262"/>
      <c r="AP217" s="262"/>
    </row>
    <row r="218" spans="1:42" s="31" customFormat="1" ht="40.15" customHeight="1" x14ac:dyDescent="0.25">
      <c r="A218" s="262"/>
      <c r="B218" s="263"/>
      <c r="C218" s="261"/>
      <c r="D218" s="261"/>
      <c r="E218" s="261"/>
      <c r="F218" s="263"/>
      <c r="G218" s="261"/>
      <c r="H218" s="261"/>
      <c r="I218" s="315"/>
      <c r="J218" s="265"/>
      <c r="K218" s="285"/>
      <c r="L218" s="261"/>
      <c r="M218" s="261"/>
      <c r="N218" s="273"/>
      <c r="O218" s="274"/>
      <c r="P218" s="268"/>
      <c r="Q218" s="269"/>
      <c r="R218" s="270"/>
      <c r="S218" s="270"/>
      <c r="T218" s="382"/>
      <c r="U218" s="272"/>
      <c r="V218" s="342"/>
      <c r="W218" s="270"/>
      <c r="X218" s="270"/>
      <c r="Y218" s="261"/>
      <c r="Z218" s="263"/>
      <c r="AA218" s="273"/>
      <c r="AB218" s="265"/>
      <c r="AC218" s="334"/>
      <c r="AD218" s="266"/>
      <c r="AE218" s="274"/>
      <c r="AF218" s="275"/>
      <c r="AG218" s="298"/>
      <c r="AH218" s="262"/>
      <c r="AI218" s="358"/>
      <c r="AJ218" s="262"/>
      <c r="AK218" s="262"/>
      <c r="AL218" s="262"/>
      <c r="AM218" s="262"/>
      <c r="AN218" s="358"/>
      <c r="AO218" s="262"/>
      <c r="AP218" s="262"/>
    </row>
    <row r="219" spans="1:42" s="31" customFormat="1" ht="40.15" customHeight="1" x14ac:dyDescent="0.25">
      <c r="A219" s="262"/>
      <c r="B219" s="263"/>
      <c r="C219" s="261"/>
      <c r="D219" s="261"/>
      <c r="E219" s="261"/>
      <c r="F219" s="263"/>
      <c r="G219" s="261"/>
      <c r="H219" s="261"/>
      <c r="I219" s="315"/>
      <c r="J219" s="265"/>
      <c r="K219" s="285"/>
      <c r="L219" s="261"/>
      <c r="M219" s="261"/>
      <c r="N219" s="273"/>
      <c r="O219" s="274"/>
      <c r="P219" s="268"/>
      <c r="Q219" s="269"/>
      <c r="R219" s="270"/>
      <c r="S219" s="270"/>
      <c r="T219" s="382"/>
      <c r="U219" s="272"/>
      <c r="V219" s="342"/>
      <c r="W219" s="270"/>
      <c r="X219" s="270"/>
      <c r="Y219" s="261"/>
      <c r="Z219" s="263"/>
      <c r="AA219" s="273"/>
      <c r="AB219" s="265"/>
      <c r="AC219" s="334"/>
      <c r="AD219" s="266"/>
      <c r="AE219" s="274"/>
      <c r="AF219" s="275"/>
      <c r="AG219" s="298"/>
      <c r="AH219" s="262"/>
      <c r="AI219" s="358"/>
      <c r="AJ219" s="262"/>
      <c r="AK219" s="262"/>
      <c r="AL219" s="262"/>
      <c r="AM219" s="262"/>
      <c r="AN219" s="358"/>
      <c r="AO219" s="262"/>
      <c r="AP219" s="262"/>
    </row>
    <row r="220" spans="1:42" s="31" customFormat="1" ht="40.15" customHeight="1" x14ac:dyDescent="0.25">
      <c r="A220" s="262"/>
      <c r="B220" s="263"/>
      <c r="C220" s="261"/>
      <c r="D220" s="264"/>
      <c r="E220" s="265"/>
      <c r="F220" s="405"/>
      <c r="G220" s="261"/>
      <c r="H220" s="261"/>
      <c r="I220" s="315"/>
      <c r="J220" s="265"/>
      <c r="K220" s="285"/>
      <c r="L220" s="261"/>
      <c r="M220" s="261"/>
      <c r="N220" s="273"/>
      <c r="O220" s="263"/>
      <c r="P220" s="268"/>
      <c r="Q220" s="269"/>
      <c r="R220" s="270"/>
      <c r="S220" s="270"/>
      <c r="T220" s="382"/>
      <c r="U220" s="272"/>
      <c r="V220" s="342"/>
      <c r="W220" s="270"/>
      <c r="X220" s="270"/>
      <c r="Y220" s="261"/>
      <c r="Z220" s="263"/>
      <c r="AA220" s="273"/>
      <c r="AB220" s="265"/>
      <c r="AC220" s="334"/>
      <c r="AD220" s="266"/>
      <c r="AE220" s="261"/>
      <c r="AF220" s="267"/>
      <c r="AG220" s="298"/>
      <c r="AH220" s="262"/>
      <c r="AI220" s="358"/>
      <c r="AJ220" s="262"/>
      <c r="AK220" s="262"/>
      <c r="AL220" s="262"/>
      <c r="AM220" s="262"/>
      <c r="AN220" s="358"/>
      <c r="AO220" s="262"/>
      <c r="AP220" s="262"/>
    </row>
    <row r="221" spans="1:42" s="31" customFormat="1" ht="40.15" customHeight="1" x14ac:dyDescent="0.25">
      <c r="A221" s="262"/>
      <c r="B221" s="263"/>
      <c r="C221" s="261"/>
      <c r="D221" s="264"/>
      <c r="E221" s="265"/>
      <c r="F221" s="405"/>
      <c r="G221" s="261"/>
      <c r="H221" s="261"/>
      <c r="I221" s="315"/>
      <c r="J221" s="265"/>
      <c r="K221" s="285"/>
      <c r="L221" s="261"/>
      <c r="M221" s="261"/>
      <c r="N221" s="273"/>
      <c r="O221" s="263"/>
      <c r="P221" s="268"/>
      <c r="Q221" s="269"/>
      <c r="R221" s="270"/>
      <c r="S221" s="270"/>
      <c r="T221" s="382"/>
      <c r="U221" s="272"/>
      <c r="V221" s="342"/>
      <c r="W221" s="270"/>
      <c r="X221" s="270"/>
      <c r="Y221" s="261"/>
      <c r="Z221" s="263"/>
      <c r="AA221" s="273"/>
      <c r="AB221" s="265"/>
      <c r="AC221" s="334"/>
      <c r="AD221" s="266"/>
      <c r="AE221" s="261"/>
      <c r="AF221" s="267"/>
      <c r="AG221" s="298"/>
      <c r="AH221" s="262"/>
      <c r="AI221" s="358"/>
      <c r="AJ221" s="262"/>
      <c r="AK221" s="262"/>
      <c r="AL221" s="262"/>
      <c r="AM221" s="262"/>
      <c r="AN221" s="358"/>
      <c r="AO221" s="262"/>
      <c r="AP221" s="262"/>
    </row>
    <row r="222" spans="1:42" s="31" customFormat="1" ht="40.15" customHeight="1" x14ac:dyDescent="0.25">
      <c r="A222" s="262"/>
      <c r="B222" s="263"/>
      <c r="C222" s="261"/>
      <c r="D222" s="264"/>
      <c r="E222" s="265"/>
      <c r="F222" s="405"/>
      <c r="G222" s="261"/>
      <c r="H222" s="261"/>
      <c r="I222" s="315"/>
      <c r="J222" s="265"/>
      <c r="K222" s="285"/>
      <c r="L222" s="261"/>
      <c r="M222" s="261"/>
      <c r="N222" s="273"/>
      <c r="O222" s="263"/>
      <c r="P222" s="268"/>
      <c r="Q222" s="269"/>
      <c r="R222" s="270"/>
      <c r="S222" s="270"/>
      <c r="T222" s="382"/>
      <c r="U222" s="272"/>
      <c r="V222" s="342"/>
      <c r="W222" s="270"/>
      <c r="X222" s="270"/>
      <c r="Y222" s="261"/>
      <c r="Z222" s="263"/>
      <c r="AA222" s="273"/>
      <c r="AB222" s="265"/>
      <c r="AC222" s="334"/>
      <c r="AD222" s="266"/>
      <c r="AE222" s="261"/>
      <c r="AF222" s="267"/>
      <c r="AG222" s="298"/>
      <c r="AH222" s="262"/>
      <c r="AI222" s="358"/>
      <c r="AJ222" s="262"/>
      <c r="AK222" s="262"/>
      <c r="AL222" s="262"/>
      <c r="AM222" s="262"/>
      <c r="AN222" s="358"/>
      <c r="AO222" s="262"/>
      <c r="AP222" s="262"/>
    </row>
    <row r="223" spans="1:42" s="31" customFormat="1" ht="40.15" customHeight="1" x14ac:dyDescent="0.25">
      <c r="A223" s="262"/>
      <c r="B223" s="263"/>
      <c r="C223" s="261"/>
      <c r="D223" s="264"/>
      <c r="E223" s="265"/>
      <c r="F223" s="405"/>
      <c r="G223" s="261"/>
      <c r="H223" s="261"/>
      <c r="I223" s="315"/>
      <c r="J223" s="265"/>
      <c r="K223" s="285"/>
      <c r="L223" s="261"/>
      <c r="M223" s="261"/>
      <c r="N223" s="273"/>
      <c r="O223" s="263"/>
      <c r="P223" s="268"/>
      <c r="Q223" s="269"/>
      <c r="R223" s="270"/>
      <c r="S223" s="270"/>
      <c r="T223" s="382"/>
      <c r="U223" s="272"/>
      <c r="V223" s="342"/>
      <c r="W223" s="270"/>
      <c r="X223" s="270"/>
      <c r="Y223" s="261"/>
      <c r="Z223" s="263"/>
      <c r="AA223" s="273"/>
      <c r="AB223" s="265"/>
      <c r="AC223" s="334"/>
      <c r="AD223" s="266"/>
      <c r="AE223" s="261"/>
      <c r="AF223" s="267"/>
      <c r="AG223" s="298"/>
      <c r="AH223" s="262"/>
      <c r="AI223" s="358"/>
      <c r="AJ223" s="262"/>
      <c r="AK223" s="262"/>
      <c r="AL223" s="262"/>
      <c r="AM223" s="262"/>
      <c r="AN223" s="358"/>
      <c r="AO223" s="262"/>
      <c r="AP223" s="262"/>
    </row>
    <row r="224" spans="1:42" s="31" customFormat="1" ht="40.15" customHeight="1" x14ac:dyDescent="0.25">
      <c r="A224" s="262"/>
      <c r="B224" s="263"/>
      <c r="C224" s="261"/>
      <c r="D224" s="264"/>
      <c r="E224" s="265"/>
      <c r="F224" s="405"/>
      <c r="G224" s="261"/>
      <c r="H224" s="261"/>
      <c r="I224" s="315"/>
      <c r="J224" s="265"/>
      <c r="K224" s="285"/>
      <c r="L224" s="261"/>
      <c r="M224" s="261"/>
      <c r="N224" s="273"/>
      <c r="O224" s="263"/>
      <c r="P224" s="268"/>
      <c r="Q224" s="269"/>
      <c r="R224" s="270"/>
      <c r="S224" s="270"/>
      <c r="T224" s="382"/>
      <c r="U224" s="272"/>
      <c r="V224" s="342"/>
      <c r="W224" s="270"/>
      <c r="X224" s="270"/>
      <c r="Y224" s="261"/>
      <c r="Z224" s="263"/>
      <c r="AA224" s="273"/>
      <c r="AB224" s="265"/>
      <c r="AC224" s="334"/>
      <c r="AD224" s="266"/>
      <c r="AE224" s="261"/>
      <c r="AF224" s="267"/>
      <c r="AG224" s="298"/>
      <c r="AH224" s="262"/>
      <c r="AI224" s="358"/>
      <c r="AJ224" s="262"/>
      <c r="AK224" s="262"/>
      <c r="AL224" s="262"/>
      <c r="AM224" s="262"/>
      <c r="AN224" s="358"/>
      <c r="AO224" s="262"/>
      <c r="AP224" s="262"/>
    </row>
    <row r="225" spans="1:42" s="31" customFormat="1" ht="40.15" customHeight="1" x14ac:dyDescent="0.25">
      <c r="A225" s="262"/>
      <c r="B225" s="263"/>
      <c r="C225" s="261"/>
      <c r="D225" s="264"/>
      <c r="E225" s="265"/>
      <c r="F225" s="405"/>
      <c r="G225" s="261"/>
      <c r="H225" s="261"/>
      <c r="I225" s="315"/>
      <c r="J225" s="265"/>
      <c r="K225" s="285"/>
      <c r="L225" s="261"/>
      <c r="M225" s="261"/>
      <c r="N225" s="273"/>
      <c r="O225" s="263"/>
      <c r="P225" s="268"/>
      <c r="Q225" s="269"/>
      <c r="R225" s="270"/>
      <c r="S225" s="270"/>
      <c r="T225" s="382"/>
      <c r="U225" s="272"/>
      <c r="V225" s="342"/>
      <c r="W225" s="270"/>
      <c r="X225" s="270"/>
      <c r="Y225" s="261"/>
      <c r="Z225" s="263"/>
      <c r="AA225" s="273"/>
      <c r="AB225" s="265"/>
      <c r="AC225" s="334"/>
      <c r="AD225" s="266"/>
      <c r="AE225" s="261"/>
      <c r="AF225" s="267"/>
      <c r="AG225" s="298"/>
      <c r="AH225" s="262"/>
      <c r="AI225" s="358"/>
      <c r="AJ225" s="262"/>
      <c r="AK225" s="262"/>
      <c r="AL225" s="262"/>
      <c r="AM225" s="262"/>
      <c r="AN225" s="358"/>
      <c r="AO225" s="262"/>
      <c r="AP225" s="262"/>
    </row>
    <row r="226" spans="1:42" s="31" customFormat="1" ht="40.15" customHeight="1" x14ac:dyDescent="0.25">
      <c r="A226" s="262"/>
      <c r="B226" s="263"/>
      <c r="C226" s="261"/>
      <c r="D226" s="264"/>
      <c r="E226" s="265"/>
      <c r="F226" s="405"/>
      <c r="G226" s="261"/>
      <c r="H226" s="261"/>
      <c r="I226" s="315"/>
      <c r="J226" s="265"/>
      <c r="K226" s="444"/>
      <c r="L226" s="261"/>
      <c r="M226" s="261"/>
      <c r="N226" s="273"/>
      <c r="O226" s="263"/>
      <c r="P226" s="268"/>
      <c r="Q226" s="269"/>
      <c r="R226" s="270"/>
      <c r="S226" s="270"/>
      <c r="T226" s="382"/>
      <c r="U226" s="272"/>
      <c r="V226" s="342"/>
      <c r="W226" s="270"/>
      <c r="X226" s="270"/>
      <c r="Y226" s="261"/>
      <c r="Z226" s="263"/>
      <c r="AA226" s="273"/>
      <c r="AB226" s="265"/>
      <c r="AC226" s="334"/>
      <c r="AD226" s="266"/>
      <c r="AE226" s="261"/>
      <c r="AF226" s="267"/>
      <c r="AG226" s="298"/>
      <c r="AH226" s="262"/>
      <c r="AI226" s="358"/>
      <c r="AJ226" s="262"/>
      <c r="AK226" s="262"/>
      <c r="AL226" s="262"/>
      <c r="AM226" s="262"/>
      <c r="AN226" s="358"/>
      <c r="AO226" s="262"/>
      <c r="AP226" s="262"/>
    </row>
    <row r="227" spans="1:42" s="31" customFormat="1" ht="40.15" customHeight="1" x14ac:dyDescent="0.25">
      <c r="A227" s="262"/>
      <c r="B227" s="365"/>
      <c r="C227" s="366"/>
      <c r="D227" s="367"/>
      <c r="E227" s="347"/>
      <c r="F227" s="406"/>
      <c r="G227" s="366"/>
      <c r="H227" s="366"/>
      <c r="I227" s="346"/>
      <c r="J227" s="347"/>
      <c r="K227" s="446"/>
      <c r="L227" s="366"/>
      <c r="M227" s="366"/>
      <c r="N227" s="345"/>
      <c r="O227" s="365"/>
      <c r="P227" s="384"/>
      <c r="Q227" s="385"/>
      <c r="R227" s="386"/>
      <c r="S227" s="386"/>
      <c r="T227" s="387"/>
      <c r="U227" s="388"/>
      <c r="V227" s="342"/>
      <c r="W227" s="270"/>
      <c r="X227" s="270"/>
      <c r="Y227" s="261"/>
      <c r="Z227" s="263"/>
      <c r="AA227" s="273"/>
      <c r="AB227" s="265"/>
      <c r="AC227" s="334"/>
      <c r="AD227" s="266"/>
      <c r="AE227" s="277"/>
      <c r="AF227" s="267"/>
      <c r="AG227" s="298"/>
      <c r="AH227" s="262"/>
      <c r="AI227" s="358"/>
      <c r="AJ227" s="262"/>
      <c r="AK227" s="262"/>
      <c r="AL227" s="262"/>
      <c r="AM227" s="262"/>
      <c r="AN227" s="358"/>
      <c r="AO227" s="262"/>
      <c r="AP227" s="262"/>
    </row>
    <row r="228" spans="1:42" s="31" customFormat="1" ht="40.15" customHeight="1" x14ac:dyDescent="0.25">
      <c r="A228" s="262"/>
      <c r="B228" s="263"/>
      <c r="C228" s="261"/>
      <c r="D228" s="264"/>
      <c r="E228" s="265"/>
      <c r="F228" s="405"/>
      <c r="G228" s="261"/>
      <c r="H228" s="261"/>
      <c r="I228" s="315"/>
      <c r="J228" s="265"/>
      <c r="K228" s="444"/>
      <c r="L228" s="261"/>
      <c r="M228" s="261"/>
      <c r="N228" s="273"/>
      <c r="O228" s="263"/>
      <c r="P228" s="268"/>
      <c r="Q228" s="269"/>
      <c r="R228" s="270"/>
      <c r="S228" s="270"/>
      <c r="T228" s="382"/>
      <c r="U228" s="272"/>
      <c r="V228" s="342"/>
      <c r="W228" s="270"/>
      <c r="X228" s="270"/>
      <c r="Y228" s="261"/>
      <c r="Z228" s="263"/>
      <c r="AA228" s="273"/>
      <c r="AB228" s="265"/>
      <c r="AC228" s="334"/>
      <c r="AD228" s="266"/>
      <c r="AE228" s="274"/>
      <c r="AF228" s="267"/>
      <c r="AG228" s="298"/>
      <c r="AH228" s="262"/>
      <c r="AI228" s="358"/>
      <c r="AJ228" s="262"/>
      <c r="AK228" s="262"/>
      <c r="AL228" s="262"/>
      <c r="AM228" s="262"/>
      <c r="AN228" s="358"/>
      <c r="AO228" s="262"/>
      <c r="AP228" s="262"/>
    </row>
    <row r="229" spans="1:42" s="31" customFormat="1" ht="40.15" customHeight="1" x14ac:dyDescent="0.25">
      <c r="A229" s="262"/>
      <c r="B229" s="263"/>
      <c r="C229" s="261"/>
      <c r="D229" s="264"/>
      <c r="E229" s="265"/>
      <c r="F229" s="405"/>
      <c r="G229" s="261"/>
      <c r="H229" s="261"/>
      <c r="I229" s="315"/>
      <c r="J229" s="265"/>
      <c r="K229" s="444"/>
      <c r="L229" s="261"/>
      <c r="M229" s="261"/>
      <c r="N229" s="273"/>
      <c r="O229" s="263"/>
      <c r="P229" s="268"/>
      <c r="Q229" s="269"/>
      <c r="R229" s="270"/>
      <c r="S229" s="270"/>
      <c r="T229" s="382"/>
      <c r="U229" s="272"/>
      <c r="V229" s="342"/>
      <c r="W229" s="270"/>
      <c r="X229" s="270"/>
      <c r="Y229" s="261"/>
      <c r="Z229" s="263"/>
      <c r="AA229" s="273"/>
      <c r="AB229" s="265"/>
      <c r="AC229" s="334"/>
      <c r="AD229" s="266"/>
      <c r="AE229" s="274"/>
      <c r="AF229" s="267"/>
      <c r="AG229" s="298"/>
      <c r="AH229" s="262"/>
      <c r="AI229" s="358"/>
      <c r="AJ229" s="262"/>
      <c r="AK229" s="262"/>
      <c r="AL229" s="262"/>
      <c r="AM229" s="262"/>
      <c r="AN229" s="358"/>
      <c r="AO229" s="262"/>
      <c r="AP229" s="262"/>
    </row>
    <row r="230" spans="1:42" s="31" customFormat="1" ht="40.15" customHeight="1" x14ac:dyDescent="0.25">
      <c r="A230" s="262"/>
      <c r="B230" s="263"/>
      <c r="C230" s="261"/>
      <c r="D230" s="264"/>
      <c r="E230" s="265"/>
      <c r="F230" s="405"/>
      <c r="G230" s="261"/>
      <c r="H230" s="261"/>
      <c r="I230" s="315"/>
      <c r="J230" s="265"/>
      <c r="K230" s="444"/>
      <c r="L230" s="261"/>
      <c r="M230" s="261"/>
      <c r="N230" s="273"/>
      <c r="O230" s="263"/>
      <c r="P230" s="268"/>
      <c r="Q230" s="269"/>
      <c r="R230" s="270"/>
      <c r="S230" s="270"/>
      <c r="T230" s="382"/>
      <c r="U230" s="272"/>
      <c r="V230" s="342"/>
      <c r="W230" s="270"/>
      <c r="X230" s="270"/>
      <c r="Y230" s="261"/>
      <c r="Z230" s="263"/>
      <c r="AA230" s="273"/>
      <c r="AB230" s="265"/>
      <c r="AC230" s="334"/>
      <c r="AD230" s="266"/>
      <c r="AE230" s="274"/>
      <c r="AF230" s="267"/>
      <c r="AG230" s="298"/>
      <c r="AH230" s="262"/>
      <c r="AI230" s="358"/>
      <c r="AJ230" s="262"/>
      <c r="AK230" s="262"/>
      <c r="AL230" s="262"/>
      <c r="AM230" s="262"/>
      <c r="AN230" s="358"/>
      <c r="AO230" s="262"/>
      <c r="AP230" s="262"/>
    </row>
    <row r="231" spans="1:42" s="31" customFormat="1" ht="40.15" customHeight="1" x14ac:dyDescent="0.25">
      <c r="A231" s="262"/>
      <c r="B231" s="263"/>
      <c r="C231" s="261"/>
      <c r="D231" s="264"/>
      <c r="E231" s="265"/>
      <c r="F231" s="405"/>
      <c r="G231" s="261"/>
      <c r="H231" s="261"/>
      <c r="I231" s="315"/>
      <c r="J231" s="265"/>
      <c r="K231" s="444"/>
      <c r="L231" s="261"/>
      <c r="M231" s="261"/>
      <c r="N231" s="273"/>
      <c r="O231" s="263"/>
      <c r="P231" s="268"/>
      <c r="Q231" s="269"/>
      <c r="R231" s="270"/>
      <c r="S231" s="270"/>
      <c r="T231" s="382"/>
      <c r="U231" s="272"/>
      <c r="V231" s="342"/>
      <c r="W231" s="270"/>
      <c r="X231" s="270"/>
      <c r="Y231" s="261"/>
      <c r="Z231" s="263"/>
      <c r="AA231" s="273"/>
      <c r="AB231" s="265"/>
      <c r="AC231" s="334"/>
      <c r="AD231" s="266"/>
      <c r="AE231" s="274"/>
      <c r="AF231" s="267"/>
      <c r="AG231" s="298"/>
      <c r="AH231" s="262"/>
      <c r="AI231" s="358"/>
      <c r="AJ231" s="262"/>
      <c r="AK231" s="262"/>
      <c r="AL231" s="262"/>
      <c r="AM231" s="262"/>
      <c r="AN231" s="358"/>
      <c r="AO231" s="262"/>
      <c r="AP231" s="262"/>
    </row>
    <row r="232" spans="1:42" s="31" customFormat="1" ht="40.15" customHeight="1" x14ac:dyDescent="0.25">
      <c r="A232" s="262"/>
      <c r="B232" s="263"/>
      <c r="C232" s="261"/>
      <c r="D232" s="261"/>
      <c r="E232" s="261"/>
      <c r="F232" s="263"/>
      <c r="G232" s="261"/>
      <c r="H232" s="261"/>
      <c r="I232" s="315"/>
      <c r="J232" s="265"/>
      <c r="K232" s="444"/>
      <c r="L232" s="261"/>
      <c r="M232" s="261"/>
      <c r="N232" s="273"/>
      <c r="O232" s="263"/>
      <c r="P232" s="268"/>
      <c r="Q232" s="269"/>
      <c r="R232" s="270"/>
      <c r="S232" s="270"/>
      <c r="T232" s="382"/>
      <c r="U232" s="272"/>
      <c r="V232" s="342"/>
      <c r="W232" s="270"/>
      <c r="X232" s="270"/>
      <c r="Y232" s="261"/>
      <c r="Z232" s="263"/>
      <c r="AA232" s="273"/>
      <c r="AB232" s="265"/>
      <c r="AC232" s="334"/>
      <c r="AD232" s="266"/>
      <c r="AE232" s="261"/>
      <c r="AF232" s="267"/>
      <c r="AG232" s="298"/>
      <c r="AH232" s="262"/>
      <c r="AI232" s="358"/>
      <c r="AJ232" s="262"/>
      <c r="AK232" s="262"/>
      <c r="AL232" s="262"/>
      <c r="AM232" s="262"/>
      <c r="AN232" s="358"/>
      <c r="AO232" s="262"/>
      <c r="AP232" s="262"/>
    </row>
    <row r="233" spans="1:42" s="31" customFormat="1" ht="40.15" customHeight="1" x14ac:dyDescent="0.25">
      <c r="A233" s="262"/>
      <c r="B233" s="263"/>
      <c r="C233" s="261"/>
      <c r="D233" s="261"/>
      <c r="E233" s="261"/>
      <c r="F233" s="263"/>
      <c r="G233" s="261"/>
      <c r="H233" s="261"/>
      <c r="I233" s="315"/>
      <c r="J233" s="265"/>
      <c r="K233" s="444"/>
      <c r="L233" s="261"/>
      <c r="M233" s="261"/>
      <c r="N233" s="273"/>
      <c r="O233" s="263"/>
      <c r="P233" s="268"/>
      <c r="Q233" s="269"/>
      <c r="R233" s="270"/>
      <c r="S233" s="270"/>
      <c r="T233" s="382"/>
      <c r="U233" s="272"/>
      <c r="V233" s="342"/>
      <c r="W233" s="270"/>
      <c r="X233" s="270"/>
      <c r="Y233" s="261"/>
      <c r="Z233" s="263"/>
      <c r="AA233" s="336"/>
      <c r="AB233" s="265"/>
      <c r="AC233" s="334"/>
      <c r="AD233" s="266"/>
      <c r="AE233" s="274"/>
      <c r="AF233" s="267"/>
      <c r="AG233" s="298"/>
      <c r="AH233" s="262"/>
      <c r="AI233" s="358"/>
      <c r="AJ233" s="262"/>
      <c r="AK233" s="262"/>
      <c r="AL233" s="262"/>
      <c r="AM233" s="262"/>
      <c r="AN233" s="358"/>
      <c r="AO233" s="262"/>
      <c r="AP233" s="262"/>
    </row>
    <row r="234" spans="1:42" s="31" customFormat="1" ht="40.15" customHeight="1" x14ac:dyDescent="0.25">
      <c r="A234" s="262"/>
      <c r="B234" s="263"/>
      <c r="C234" s="261"/>
      <c r="D234" s="261"/>
      <c r="E234" s="261"/>
      <c r="F234" s="263"/>
      <c r="G234" s="263"/>
      <c r="H234" s="263"/>
      <c r="I234" s="315"/>
      <c r="J234" s="265"/>
      <c r="K234" s="444"/>
      <c r="L234" s="261"/>
      <c r="M234" s="261"/>
      <c r="N234" s="273"/>
      <c r="O234" s="263"/>
      <c r="P234" s="268"/>
      <c r="Q234" s="269"/>
      <c r="R234" s="270"/>
      <c r="S234" s="270"/>
      <c r="T234" s="382"/>
      <c r="U234" s="272"/>
      <c r="V234" s="342"/>
      <c r="W234" s="270"/>
      <c r="X234" s="270"/>
      <c r="Y234" s="261"/>
      <c r="Z234" s="263"/>
      <c r="AA234" s="273"/>
      <c r="AB234" s="265"/>
      <c r="AC234" s="334"/>
      <c r="AD234" s="266"/>
      <c r="AE234" s="274"/>
      <c r="AF234" s="267"/>
      <c r="AG234" s="298"/>
      <c r="AH234" s="262"/>
      <c r="AI234" s="358"/>
      <c r="AJ234" s="262"/>
      <c r="AK234" s="262"/>
      <c r="AL234" s="262"/>
      <c r="AM234" s="262"/>
      <c r="AN234" s="358"/>
      <c r="AO234" s="262"/>
      <c r="AP234" s="262"/>
    </row>
    <row r="235" spans="1:42" ht="40.15" customHeight="1" x14ac:dyDescent="0.25">
      <c r="A235" s="262"/>
      <c r="B235" s="263"/>
      <c r="C235" s="261"/>
      <c r="D235" s="261"/>
      <c r="E235" s="261"/>
      <c r="F235" s="263"/>
      <c r="G235" s="261"/>
      <c r="H235" s="261"/>
      <c r="I235" s="315"/>
      <c r="J235" s="265"/>
      <c r="K235" s="444"/>
      <c r="L235" s="261"/>
      <c r="M235" s="261"/>
      <c r="N235" s="273"/>
      <c r="O235" s="263"/>
      <c r="P235" s="268"/>
      <c r="Q235" s="269"/>
      <c r="R235" s="270"/>
      <c r="S235" s="270"/>
      <c r="T235" s="382"/>
      <c r="U235" s="272"/>
      <c r="V235" s="342"/>
      <c r="W235" s="270"/>
      <c r="X235" s="270"/>
      <c r="Y235" s="261"/>
      <c r="Z235" s="263"/>
      <c r="AA235" s="273"/>
      <c r="AB235" s="265"/>
      <c r="AC235" s="334"/>
      <c r="AD235" s="266"/>
      <c r="AE235" s="274"/>
      <c r="AF235" s="267"/>
      <c r="AG235" s="298"/>
      <c r="AH235" s="262"/>
      <c r="AI235" s="358"/>
      <c r="AJ235" s="262"/>
      <c r="AK235" s="262"/>
      <c r="AL235" s="262"/>
      <c r="AM235" s="262"/>
      <c r="AN235" s="358"/>
      <c r="AO235" s="262"/>
      <c r="AP235" s="262"/>
    </row>
    <row r="236" spans="1:42" ht="45" customHeight="1" x14ac:dyDescent="0.25">
      <c r="A236" s="262"/>
      <c r="B236" s="263"/>
      <c r="C236" s="261"/>
      <c r="D236" s="261"/>
      <c r="E236" s="261"/>
      <c r="F236" s="263"/>
      <c r="G236" s="261"/>
      <c r="H236" s="261"/>
      <c r="I236" s="315"/>
      <c r="J236" s="265"/>
      <c r="K236" s="444"/>
      <c r="L236" s="261"/>
      <c r="M236" s="261"/>
      <c r="N236" s="273"/>
      <c r="O236" s="263"/>
      <c r="P236" s="268"/>
      <c r="Q236" s="269"/>
      <c r="R236" s="270"/>
      <c r="S236" s="270"/>
      <c r="T236" s="382"/>
      <c r="U236" s="272"/>
      <c r="V236" s="342"/>
      <c r="W236" s="270"/>
      <c r="X236" s="270"/>
      <c r="Y236" s="261"/>
      <c r="Z236" s="263"/>
      <c r="AA236" s="273"/>
      <c r="AB236" s="265"/>
      <c r="AC236" s="334"/>
      <c r="AD236" s="266"/>
      <c r="AE236" s="274"/>
      <c r="AF236" s="267"/>
      <c r="AG236" s="298"/>
      <c r="AH236" s="262"/>
      <c r="AI236" s="358"/>
      <c r="AJ236" s="262"/>
      <c r="AK236" s="262"/>
      <c r="AL236" s="262"/>
      <c r="AM236" s="262"/>
      <c r="AN236" s="358"/>
      <c r="AO236" s="262"/>
      <c r="AP236" s="262"/>
    </row>
    <row r="237" spans="1:42" ht="45" customHeight="1" x14ac:dyDescent="0.25">
      <c r="A237" s="262"/>
      <c r="B237" s="263"/>
      <c r="C237" s="261"/>
      <c r="D237" s="261"/>
      <c r="E237" s="261"/>
      <c r="F237" s="263"/>
      <c r="G237" s="261"/>
      <c r="H237" s="261"/>
      <c r="I237" s="315"/>
      <c r="J237" s="265"/>
      <c r="K237" s="444"/>
      <c r="L237" s="261"/>
      <c r="M237" s="261"/>
      <c r="N237" s="273"/>
      <c r="O237" s="263"/>
      <c r="P237" s="268"/>
      <c r="Q237" s="269"/>
      <c r="R237" s="270"/>
      <c r="S237" s="270"/>
      <c r="T237" s="382"/>
      <c r="U237" s="272"/>
      <c r="V237" s="342"/>
      <c r="W237" s="270"/>
      <c r="X237" s="270"/>
      <c r="Y237" s="261"/>
      <c r="Z237" s="263"/>
      <c r="AA237" s="273"/>
      <c r="AB237" s="265"/>
      <c r="AC237" s="334"/>
      <c r="AD237" s="266"/>
      <c r="AE237" s="274"/>
      <c r="AF237" s="267"/>
      <c r="AG237" s="298"/>
      <c r="AH237" s="262"/>
      <c r="AI237" s="358"/>
      <c r="AJ237" s="262"/>
      <c r="AK237" s="262"/>
      <c r="AL237" s="262"/>
      <c r="AM237" s="262"/>
      <c r="AN237" s="358"/>
      <c r="AO237" s="262"/>
      <c r="AP237" s="262"/>
    </row>
    <row r="238" spans="1:42" ht="45" customHeight="1" x14ac:dyDescent="0.25">
      <c r="A238" s="262"/>
      <c r="B238" s="263"/>
      <c r="C238" s="261"/>
      <c r="D238" s="261"/>
      <c r="E238" s="261"/>
      <c r="F238" s="263"/>
      <c r="G238" s="261"/>
      <c r="H238" s="261"/>
      <c r="I238" s="315"/>
      <c r="J238" s="265"/>
      <c r="K238" s="444"/>
      <c r="L238" s="261"/>
      <c r="M238" s="261"/>
      <c r="N238" s="273"/>
      <c r="O238" s="263"/>
      <c r="P238" s="268"/>
      <c r="Q238" s="269"/>
      <c r="R238" s="270"/>
      <c r="S238" s="270"/>
      <c r="T238" s="389"/>
      <c r="U238" s="272"/>
      <c r="V238" s="342"/>
      <c r="W238" s="270"/>
      <c r="X238" s="270"/>
      <c r="Y238" s="261"/>
      <c r="Z238" s="263"/>
      <c r="AA238" s="273"/>
      <c r="AB238" s="265"/>
      <c r="AC238" s="334"/>
      <c r="AD238" s="266"/>
      <c r="AE238" s="274"/>
      <c r="AF238" s="267"/>
      <c r="AG238" s="298"/>
      <c r="AH238" s="262"/>
      <c r="AI238" s="358"/>
      <c r="AJ238" s="262"/>
      <c r="AK238" s="262"/>
      <c r="AL238" s="262"/>
      <c r="AM238" s="262"/>
      <c r="AN238" s="358"/>
      <c r="AO238" s="262"/>
      <c r="AP238" s="262"/>
    </row>
    <row r="239" spans="1:42" ht="45" customHeight="1" x14ac:dyDescent="0.25">
      <c r="A239" s="262"/>
      <c r="B239" s="263"/>
      <c r="C239" s="261"/>
      <c r="D239" s="261"/>
      <c r="E239" s="261"/>
      <c r="F239" s="263"/>
      <c r="G239" s="261"/>
      <c r="H239" s="261"/>
      <c r="I239" s="315"/>
      <c r="J239" s="265"/>
      <c r="K239" s="444"/>
      <c r="L239" s="261"/>
      <c r="M239" s="261"/>
      <c r="N239" s="273"/>
      <c r="O239" s="263"/>
      <c r="P239" s="268"/>
      <c r="Q239" s="269"/>
      <c r="R239" s="270"/>
      <c r="S239" s="270"/>
      <c r="T239" s="389"/>
      <c r="U239" s="272"/>
      <c r="V239" s="342"/>
      <c r="W239" s="270"/>
      <c r="X239" s="270"/>
      <c r="Y239" s="261"/>
      <c r="Z239" s="263"/>
      <c r="AA239" s="273"/>
      <c r="AB239" s="261"/>
      <c r="AC239" s="334"/>
      <c r="AD239" s="266"/>
      <c r="AE239" s="261"/>
      <c r="AF239" s="267"/>
      <c r="AG239" s="298"/>
      <c r="AH239" s="262"/>
      <c r="AI239" s="358"/>
      <c r="AJ239" s="262"/>
      <c r="AK239" s="262"/>
      <c r="AL239" s="262"/>
      <c r="AM239" s="262"/>
      <c r="AN239" s="358"/>
      <c r="AO239" s="262"/>
      <c r="AP239" s="262"/>
    </row>
    <row r="240" spans="1:42" ht="45" customHeight="1" x14ac:dyDescent="0.25">
      <c r="A240" s="262"/>
      <c r="B240" s="263"/>
      <c r="C240" s="261"/>
      <c r="D240" s="261"/>
      <c r="E240" s="261"/>
      <c r="F240" s="263"/>
      <c r="G240" s="261"/>
      <c r="H240" s="261"/>
      <c r="I240" s="315"/>
      <c r="J240" s="265"/>
      <c r="K240" s="444"/>
      <c r="L240" s="261"/>
      <c r="M240" s="261"/>
      <c r="N240" s="273"/>
      <c r="O240" s="263"/>
      <c r="P240" s="268"/>
      <c r="Q240" s="269"/>
      <c r="R240" s="270"/>
      <c r="S240" s="270"/>
      <c r="T240" s="389"/>
      <c r="U240" s="272"/>
      <c r="V240" s="342"/>
      <c r="W240" s="270"/>
      <c r="X240" s="270"/>
      <c r="Y240" s="261"/>
      <c r="Z240" s="263"/>
      <c r="AA240" s="273"/>
      <c r="AB240" s="265"/>
      <c r="AC240" s="334"/>
      <c r="AD240" s="266"/>
      <c r="AE240" s="261"/>
      <c r="AF240" s="267"/>
      <c r="AG240" s="298"/>
      <c r="AH240" s="262"/>
      <c r="AI240" s="358"/>
      <c r="AJ240" s="262"/>
      <c r="AK240" s="262"/>
      <c r="AL240" s="262"/>
      <c r="AM240" s="262"/>
      <c r="AN240" s="358"/>
      <c r="AO240" s="262"/>
      <c r="AP240" s="262"/>
    </row>
    <row r="241" spans="1:42" ht="45" customHeight="1" x14ac:dyDescent="0.25">
      <c r="A241" s="262"/>
      <c r="B241" s="263"/>
      <c r="C241" s="261"/>
      <c r="D241" s="261"/>
      <c r="E241" s="261"/>
      <c r="F241" s="263"/>
      <c r="G241" s="261"/>
      <c r="H241" s="261"/>
      <c r="I241" s="315"/>
      <c r="J241" s="265"/>
      <c r="K241" s="444"/>
      <c r="L241" s="261"/>
      <c r="M241" s="261"/>
      <c r="N241" s="273"/>
      <c r="O241" s="263"/>
      <c r="P241" s="268"/>
      <c r="Q241" s="269"/>
      <c r="R241" s="270"/>
      <c r="S241" s="270"/>
      <c r="T241" s="389"/>
      <c r="U241" s="272"/>
      <c r="V241" s="342"/>
      <c r="W241" s="270"/>
      <c r="X241" s="270"/>
      <c r="Y241" s="261"/>
      <c r="Z241" s="263"/>
      <c r="AA241" s="273"/>
      <c r="AB241" s="265"/>
      <c r="AC241" s="334"/>
      <c r="AD241" s="266"/>
      <c r="AE241" s="261"/>
      <c r="AF241" s="267"/>
      <c r="AG241" s="298"/>
      <c r="AH241" s="262"/>
      <c r="AI241" s="358"/>
      <c r="AJ241" s="262"/>
      <c r="AK241" s="262"/>
      <c r="AL241" s="262"/>
      <c r="AM241" s="262"/>
      <c r="AN241" s="358"/>
      <c r="AO241" s="262"/>
      <c r="AP241" s="262"/>
    </row>
    <row r="242" spans="1:42" ht="45" customHeight="1" x14ac:dyDescent="0.25">
      <c r="A242" s="262"/>
      <c r="B242" s="263"/>
      <c r="C242" s="261"/>
      <c r="D242" s="261"/>
      <c r="E242" s="261"/>
      <c r="F242" s="263"/>
      <c r="G242" s="261"/>
      <c r="H242" s="261"/>
      <c r="I242" s="315"/>
      <c r="J242" s="265"/>
      <c r="K242" s="444"/>
      <c r="L242" s="261"/>
      <c r="M242" s="261"/>
      <c r="N242" s="273"/>
      <c r="O242" s="263"/>
      <c r="P242" s="268"/>
      <c r="Q242" s="269"/>
      <c r="R242" s="270"/>
      <c r="S242" s="270"/>
      <c r="T242" s="382"/>
      <c r="U242" s="272"/>
      <c r="V242" s="342"/>
      <c r="W242" s="270"/>
      <c r="X242" s="270"/>
      <c r="Y242" s="261"/>
      <c r="Z242" s="263"/>
      <c r="AA242" s="273"/>
      <c r="AB242" s="265"/>
      <c r="AC242" s="334"/>
      <c r="AD242" s="266"/>
      <c r="AE242" s="261"/>
      <c r="AF242" s="267"/>
      <c r="AG242" s="298"/>
      <c r="AH242" s="262"/>
      <c r="AI242" s="358"/>
      <c r="AJ242" s="262"/>
      <c r="AK242" s="262"/>
      <c r="AL242" s="262"/>
      <c r="AM242" s="262"/>
      <c r="AN242" s="358"/>
      <c r="AO242" s="262"/>
      <c r="AP242" s="262"/>
    </row>
    <row r="243" spans="1:42" ht="45" customHeight="1" x14ac:dyDescent="0.25">
      <c r="A243" s="262"/>
      <c r="B243" s="263"/>
      <c r="C243" s="261"/>
      <c r="D243" s="261"/>
      <c r="E243" s="261"/>
      <c r="F243" s="263"/>
      <c r="G243" s="261"/>
      <c r="H243" s="261"/>
      <c r="I243" s="315"/>
      <c r="J243" s="265"/>
      <c r="K243" s="444"/>
      <c r="L243" s="261"/>
      <c r="M243" s="261"/>
      <c r="N243" s="273"/>
      <c r="O243" s="263"/>
      <c r="P243" s="268"/>
      <c r="Q243" s="269"/>
      <c r="R243" s="270"/>
      <c r="S243" s="270"/>
      <c r="T243" s="382"/>
      <c r="U243" s="272"/>
      <c r="V243" s="342"/>
      <c r="W243" s="270"/>
      <c r="X243" s="270"/>
      <c r="Y243" s="261"/>
      <c r="Z243" s="263"/>
      <c r="AA243" s="273"/>
      <c r="AB243" s="265"/>
      <c r="AC243" s="334"/>
      <c r="AD243" s="266"/>
      <c r="AE243" s="261"/>
      <c r="AF243" s="267"/>
      <c r="AG243" s="298"/>
      <c r="AH243" s="262"/>
      <c r="AI243" s="358"/>
      <c r="AJ243" s="262"/>
      <c r="AK243" s="262"/>
      <c r="AL243" s="262"/>
      <c r="AM243" s="262"/>
      <c r="AN243" s="358"/>
      <c r="AO243" s="262"/>
      <c r="AP243" s="262"/>
    </row>
    <row r="244" spans="1:42" ht="45" customHeight="1" x14ac:dyDescent="0.25">
      <c r="A244" s="262"/>
      <c r="B244" s="263"/>
      <c r="C244" s="261"/>
      <c r="D244" s="261"/>
      <c r="E244" s="261"/>
      <c r="F244" s="263"/>
      <c r="G244" s="261"/>
      <c r="H244" s="261"/>
      <c r="I244" s="315"/>
      <c r="J244" s="265"/>
      <c r="K244" s="444"/>
      <c r="L244" s="261"/>
      <c r="M244" s="261"/>
      <c r="N244" s="273"/>
      <c r="O244" s="263"/>
      <c r="P244" s="268"/>
      <c r="Q244" s="269"/>
      <c r="R244" s="270"/>
      <c r="S244" s="270"/>
      <c r="T244" s="382"/>
      <c r="U244" s="272"/>
      <c r="V244" s="342"/>
      <c r="W244" s="270"/>
      <c r="X244" s="270"/>
      <c r="Y244" s="261"/>
      <c r="Z244" s="263"/>
      <c r="AA244" s="273"/>
      <c r="AB244" s="265"/>
      <c r="AC244" s="334"/>
      <c r="AD244" s="266"/>
      <c r="AE244" s="277"/>
      <c r="AF244" s="267"/>
      <c r="AG244" s="298"/>
      <c r="AH244" s="262"/>
      <c r="AI244" s="358"/>
      <c r="AJ244" s="262"/>
      <c r="AK244" s="262"/>
      <c r="AL244" s="262"/>
      <c r="AM244" s="262"/>
      <c r="AN244" s="358"/>
      <c r="AO244" s="262"/>
      <c r="AP244" s="262"/>
    </row>
    <row r="245" spans="1:42" s="31" customFormat="1" ht="45" customHeight="1" x14ac:dyDescent="0.25">
      <c r="A245" s="262"/>
      <c r="B245" s="263"/>
      <c r="C245" s="261"/>
      <c r="D245" s="263"/>
      <c r="E245" s="261"/>
      <c r="F245" s="263"/>
      <c r="G245" s="261"/>
      <c r="H245" s="261"/>
      <c r="I245" s="315"/>
      <c r="J245" s="265"/>
      <c r="K245" s="444"/>
      <c r="L245" s="261"/>
      <c r="M245" s="261"/>
      <c r="N245" s="273"/>
      <c r="O245" s="263"/>
      <c r="P245" s="268"/>
      <c r="Q245" s="269"/>
      <c r="R245" s="270"/>
      <c r="S245" s="270"/>
      <c r="T245" s="382"/>
      <c r="U245" s="272"/>
      <c r="V245" s="342"/>
      <c r="W245" s="270"/>
      <c r="X245" s="270"/>
      <c r="Y245" s="261"/>
      <c r="Z245" s="263"/>
      <c r="AA245" s="273"/>
      <c r="AB245" s="265"/>
      <c r="AC245" s="334"/>
      <c r="AD245" s="266"/>
      <c r="AE245" s="261"/>
      <c r="AF245" s="267"/>
      <c r="AG245" s="298"/>
      <c r="AH245" s="262"/>
      <c r="AI245" s="358"/>
      <c r="AJ245" s="262"/>
      <c r="AK245" s="262"/>
      <c r="AL245" s="262"/>
      <c r="AM245" s="262"/>
      <c r="AN245" s="358"/>
      <c r="AO245" s="262"/>
      <c r="AP245" s="262"/>
    </row>
    <row r="246" spans="1:42" ht="45" customHeight="1" x14ac:dyDescent="0.25">
      <c r="A246" s="262"/>
      <c r="B246" s="263"/>
      <c r="C246" s="261"/>
      <c r="D246" s="261"/>
      <c r="E246" s="261"/>
      <c r="F246" s="263"/>
      <c r="G246" s="261"/>
      <c r="H246" s="261"/>
      <c r="I246" s="315"/>
      <c r="J246" s="265"/>
      <c r="K246" s="444"/>
      <c r="L246" s="261"/>
      <c r="M246" s="261"/>
      <c r="N246" s="273"/>
      <c r="O246" s="390"/>
      <c r="P246" s="268"/>
      <c r="Q246" s="269"/>
      <c r="R246" s="270"/>
      <c r="S246" s="270"/>
      <c r="T246" s="382"/>
      <c r="U246" s="272"/>
      <c r="V246" s="342"/>
      <c r="W246" s="270"/>
      <c r="X246" s="270"/>
      <c r="Y246" s="261"/>
      <c r="Z246" s="263"/>
      <c r="AA246" s="273"/>
      <c r="AB246" s="265"/>
      <c r="AC246" s="334"/>
      <c r="AD246" s="266"/>
      <c r="AE246" s="274"/>
      <c r="AF246" s="267"/>
      <c r="AG246" s="298"/>
      <c r="AH246" s="262"/>
      <c r="AI246" s="358"/>
      <c r="AJ246" s="262"/>
      <c r="AK246" s="262"/>
      <c r="AL246" s="262"/>
      <c r="AM246" s="262"/>
      <c r="AN246" s="358"/>
      <c r="AO246" s="262"/>
      <c r="AP246" s="262"/>
    </row>
    <row r="247" spans="1:42" ht="45" customHeight="1" x14ac:dyDescent="0.25">
      <c r="A247" s="262"/>
      <c r="B247" s="263"/>
      <c r="C247" s="261"/>
      <c r="D247" s="261"/>
      <c r="E247" s="261"/>
      <c r="F247" s="263"/>
      <c r="G247" s="261"/>
      <c r="H247" s="261"/>
      <c r="I247" s="315"/>
      <c r="J247" s="265"/>
      <c r="K247" s="444"/>
      <c r="L247" s="261"/>
      <c r="M247" s="261"/>
      <c r="N247" s="273"/>
      <c r="O247" s="263"/>
      <c r="P247" s="268"/>
      <c r="Q247" s="269"/>
      <c r="R247" s="270"/>
      <c r="S247" s="270"/>
      <c r="T247" s="382"/>
      <c r="U247" s="272"/>
      <c r="V247" s="342"/>
      <c r="W247" s="270"/>
      <c r="X247" s="270"/>
      <c r="Y247" s="261"/>
      <c r="Z247" s="263"/>
      <c r="AA247" s="273"/>
      <c r="AB247" s="265"/>
      <c r="AC247" s="334"/>
      <c r="AD247" s="266"/>
      <c r="AE247" s="261"/>
      <c r="AF247" s="267"/>
      <c r="AG247" s="298"/>
      <c r="AH247" s="262"/>
      <c r="AI247" s="358"/>
      <c r="AJ247" s="262"/>
      <c r="AK247" s="262"/>
      <c r="AL247" s="262"/>
      <c r="AM247" s="262"/>
      <c r="AN247" s="358"/>
      <c r="AO247" s="262"/>
      <c r="AP247" s="262"/>
    </row>
    <row r="248" spans="1:42" ht="45" customHeight="1" x14ac:dyDescent="0.25">
      <c r="A248" s="262"/>
      <c r="B248" s="263"/>
      <c r="C248" s="261"/>
      <c r="D248" s="261"/>
      <c r="E248" s="261"/>
      <c r="F248" s="263"/>
      <c r="G248" s="261"/>
      <c r="H248" s="261"/>
      <c r="I248" s="315"/>
      <c r="J248" s="265"/>
      <c r="K248" s="444"/>
      <c r="L248" s="261"/>
      <c r="M248" s="261"/>
      <c r="N248" s="273"/>
      <c r="O248" s="263"/>
      <c r="P248" s="268"/>
      <c r="Q248" s="269"/>
      <c r="R248" s="270"/>
      <c r="S248" s="270"/>
      <c r="T248" s="382"/>
      <c r="U248" s="272"/>
      <c r="V248" s="342"/>
      <c r="W248" s="270"/>
      <c r="X248" s="270"/>
      <c r="Y248" s="261"/>
      <c r="Z248" s="263"/>
      <c r="AA248" s="273"/>
      <c r="AB248" s="265"/>
      <c r="AC248" s="334"/>
      <c r="AD248" s="266"/>
      <c r="AE248" s="261"/>
      <c r="AF248" s="267"/>
      <c r="AG248" s="298"/>
      <c r="AH248" s="262"/>
      <c r="AI248" s="358"/>
      <c r="AJ248" s="262"/>
      <c r="AK248" s="262"/>
      <c r="AL248" s="262"/>
      <c r="AM248" s="262"/>
      <c r="AN248" s="358"/>
      <c r="AO248" s="262"/>
      <c r="AP248" s="262"/>
    </row>
    <row r="249" spans="1:42" s="31" customFormat="1" ht="45" customHeight="1" x14ac:dyDescent="0.25">
      <c r="A249" s="262"/>
      <c r="B249" s="263"/>
      <c r="C249" s="261"/>
      <c r="D249" s="261"/>
      <c r="E249" s="261"/>
      <c r="F249" s="263"/>
      <c r="G249" s="263"/>
      <c r="H249" s="263"/>
      <c r="I249" s="315"/>
      <c r="J249" s="265"/>
      <c r="K249" s="444"/>
      <c r="L249" s="261"/>
      <c r="M249" s="261"/>
      <c r="N249" s="273"/>
      <c r="O249" s="263"/>
      <c r="P249" s="268"/>
      <c r="Q249" s="269"/>
      <c r="R249" s="270"/>
      <c r="S249" s="270"/>
      <c r="T249" s="382"/>
      <c r="U249" s="272"/>
      <c r="V249" s="342"/>
      <c r="W249" s="270"/>
      <c r="X249" s="270"/>
      <c r="Y249" s="261"/>
      <c r="Z249" s="263"/>
      <c r="AA249" s="273"/>
      <c r="AB249" s="265"/>
      <c r="AC249" s="334"/>
      <c r="AD249" s="266"/>
      <c r="AE249" s="261"/>
      <c r="AF249" s="267"/>
      <c r="AG249" s="298"/>
      <c r="AH249" s="262"/>
      <c r="AI249" s="358"/>
      <c r="AJ249" s="262"/>
      <c r="AK249" s="262"/>
      <c r="AL249" s="262"/>
      <c r="AM249" s="262"/>
      <c r="AN249" s="358"/>
      <c r="AO249" s="262"/>
      <c r="AP249" s="262"/>
    </row>
    <row r="250" spans="1:42" ht="45" customHeight="1" x14ac:dyDescent="0.25">
      <c r="A250" s="262"/>
      <c r="B250" s="263"/>
      <c r="C250" s="261"/>
      <c r="D250" s="261"/>
      <c r="E250" s="261"/>
      <c r="F250" s="263"/>
      <c r="G250" s="261"/>
      <c r="H250" s="261"/>
      <c r="I250" s="315"/>
      <c r="J250" s="265"/>
      <c r="K250" s="444"/>
      <c r="L250" s="261"/>
      <c r="M250" s="261"/>
      <c r="N250" s="273"/>
      <c r="O250" s="263"/>
      <c r="P250" s="268"/>
      <c r="Q250" s="269"/>
      <c r="R250" s="270"/>
      <c r="S250" s="270"/>
      <c r="T250" s="382"/>
      <c r="U250" s="272"/>
      <c r="V250" s="342"/>
      <c r="W250" s="270"/>
      <c r="X250" s="270"/>
      <c r="Y250" s="261"/>
      <c r="Z250" s="263"/>
      <c r="AA250" s="273"/>
      <c r="AB250" s="265"/>
      <c r="AC250" s="334"/>
      <c r="AD250" s="266"/>
      <c r="AE250" s="274"/>
      <c r="AF250" s="267"/>
      <c r="AG250" s="298"/>
      <c r="AH250" s="262"/>
      <c r="AI250" s="358"/>
      <c r="AJ250" s="262"/>
      <c r="AK250" s="262"/>
      <c r="AL250" s="262"/>
      <c r="AM250" s="262"/>
      <c r="AN250" s="358"/>
      <c r="AO250" s="262"/>
      <c r="AP250" s="262"/>
    </row>
    <row r="251" spans="1:42" ht="45" customHeight="1" x14ac:dyDescent="0.25">
      <c r="A251" s="262"/>
      <c r="B251" s="263"/>
      <c r="C251" s="261"/>
      <c r="D251" s="261"/>
      <c r="E251" s="261"/>
      <c r="F251" s="263"/>
      <c r="G251" s="261"/>
      <c r="H251" s="261"/>
      <c r="I251" s="315"/>
      <c r="J251" s="265"/>
      <c r="K251" s="444"/>
      <c r="L251" s="261"/>
      <c r="M251" s="261"/>
      <c r="N251" s="273"/>
      <c r="O251" s="263"/>
      <c r="P251" s="268"/>
      <c r="Q251" s="269"/>
      <c r="R251" s="270"/>
      <c r="S251" s="270"/>
      <c r="T251" s="382"/>
      <c r="U251" s="272"/>
      <c r="V251" s="342"/>
      <c r="W251" s="270"/>
      <c r="X251" s="270"/>
      <c r="Y251" s="261"/>
      <c r="Z251" s="263"/>
      <c r="AA251" s="273"/>
      <c r="AB251" s="265"/>
      <c r="AC251" s="334"/>
      <c r="AD251" s="266"/>
      <c r="AE251" s="274"/>
      <c r="AF251" s="267"/>
      <c r="AG251" s="298"/>
      <c r="AH251" s="262"/>
      <c r="AI251" s="358"/>
      <c r="AJ251" s="262"/>
      <c r="AK251" s="262"/>
      <c r="AL251" s="262"/>
      <c r="AM251" s="262"/>
      <c r="AN251" s="358"/>
      <c r="AO251" s="262"/>
      <c r="AP251" s="262"/>
    </row>
    <row r="252" spans="1:42" ht="45" customHeight="1" x14ac:dyDescent="0.25">
      <c r="A252" s="262"/>
      <c r="B252" s="263"/>
      <c r="C252" s="261"/>
      <c r="D252" s="261"/>
      <c r="E252" s="261"/>
      <c r="F252" s="263"/>
      <c r="G252" s="261"/>
      <c r="H252" s="261"/>
      <c r="I252" s="315"/>
      <c r="J252" s="265"/>
      <c r="K252" s="444"/>
      <c r="L252" s="261"/>
      <c r="M252" s="261"/>
      <c r="N252" s="273"/>
      <c r="O252" s="263"/>
      <c r="P252" s="268"/>
      <c r="Q252" s="269"/>
      <c r="R252" s="270"/>
      <c r="S252" s="270"/>
      <c r="T252" s="382"/>
      <c r="U252" s="272"/>
      <c r="V252" s="342"/>
      <c r="W252" s="270"/>
      <c r="X252" s="270"/>
      <c r="Y252" s="261"/>
      <c r="Z252" s="263"/>
      <c r="AA252" s="273"/>
      <c r="AB252" s="265"/>
      <c r="AC252" s="334"/>
      <c r="AD252" s="266"/>
      <c r="AE252" s="274"/>
      <c r="AF252" s="267"/>
      <c r="AG252" s="298"/>
      <c r="AH252" s="262"/>
      <c r="AI252" s="358"/>
      <c r="AJ252" s="262"/>
      <c r="AK252" s="262"/>
      <c r="AL252" s="262"/>
      <c r="AM252" s="262"/>
      <c r="AN252" s="358"/>
      <c r="AO252" s="262"/>
      <c r="AP252" s="262"/>
    </row>
    <row r="253" spans="1:42" ht="45" customHeight="1" x14ac:dyDescent="0.25">
      <c r="A253" s="262"/>
      <c r="B253" s="263"/>
      <c r="C253" s="261"/>
      <c r="D253" s="261"/>
      <c r="E253" s="261"/>
      <c r="F253" s="263"/>
      <c r="G253" s="261"/>
      <c r="H253" s="261"/>
      <c r="I253" s="315"/>
      <c r="J253" s="265"/>
      <c r="K253" s="444"/>
      <c r="L253" s="261"/>
      <c r="M253" s="261"/>
      <c r="N253" s="273"/>
      <c r="O253" s="391"/>
      <c r="P253" s="268"/>
      <c r="Q253" s="269"/>
      <c r="R253" s="270"/>
      <c r="S253" s="270"/>
      <c r="T253" s="382"/>
      <c r="U253" s="272"/>
      <c r="V253" s="342"/>
      <c r="W253" s="270"/>
      <c r="X253" s="270"/>
      <c r="Y253" s="261"/>
      <c r="Z253" s="263"/>
      <c r="AA253" s="273"/>
      <c r="AB253" s="265"/>
      <c r="AC253" s="334"/>
      <c r="AD253" s="266"/>
      <c r="AE253" s="290"/>
      <c r="AF253" s="267"/>
      <c r="AG253" s="298"/>
      <c r="AH253" s="262"/>
      <c r="AI253" s="358"/>
      <c r="AJ253" s="262"/>
      <c r="AK253" s="262"/>
      <c r="AL253" s="262"/>
      <c r="AM253" s="262"/>
      <c r="AN253" s="358"/>
      <c r="AO253" s="262"/>
      <c r="AP253" s="262"/>
    </row>
    <row r="254" spans="1:42" ht="45" customHeight="1" x14ac:dyDescent="0.25">
      <c r="A254" s="262"/>
      <c r="B254" s="263"/>
      <c r="C254" s="261"/>
      <c r="D254" s="261"/>
      <c r="E254" s="261"/>
      <c r="F254" s="263"/>
      <c r="G254" s="261"/>
      <c r="H254" s="261"/>
      <c r="I254" s="315"/>
      <c r="J254" s="265"/>
      <c r="K254" s="444"/>
      <c r="L254" s="261"/>
      <c r="M254" s="261"/>
      <c r="N254" s="273"/>
      <c r="O254" s="263"/>
      <c r="P254" s="268"/>
      <c r="Q254" s="269"/>
      <c r="R254" s="270"/>
      <c r="S254" s="270"/>
      <c r="T254" s="382"/>
      <c r="U254" s="272"/>
      <c r="V254" s="342"/>
      <c r="W254" s="270"/>
      <c r="X254" s="270"/>
      <c r="Y254" s="261"/>
      <c r="Z254" s="263"/>
      <c r="AA254" s="273"/>
      <c r="AB254" s="265"/>
      <c r="AC254" s="334"/>
      <c r="AD254" s="266"/>
      <c r="AE254" s="261"/>
      <c r="AF254" s="267"/>
      <c r="AG254" s="298"/>
      <c r="AH254" s="262"/>
      <c r="AI254" s="358"/>
      <c r="AJ254" s="262"/>
      <c r="AK254" s="262"/>
      <c r="AL254" s="262"/>
      <c r="AM254" s="262"/>
      <c r="AN254" s="358"/>
      <c r="AO254" s="262"/>
      <c r="AP254" s="262"/>
    </row>
    <row r="255" spans="1:42" ht="45" customHeight="1" x14ac:dyDescent="0.25">
      <c r="A255" s="262"/>
      <c r="B255" s="263"/>
      <c r="C255" s="261"/>
      <c r="D255" s="261"/>
      <c r="E255" s="261"/>
      <c r="F255" s="263"/>
      <c r="G255" s="261"/>
      <c r="H255" s="261"/>
      <c r="I255" s="315"/>
      <c r="J255" s="265"/>
      <c r="K255" s="444"/>
      <c r="L255" s="261"/>
      <c r="M255" s="261"/>
      <c r="N255" s="273"/>
      <c r="O255" s="263"/>
      <c r="P255" s="268"/>
      <c r="Q255" s="269"/>
      <c r="R255" s="270"/>
      <c r="S255" s="270"/>
      <c r="T255" s="389"/>
      <c r="U255" s="272"/>
      <c r="V255" s="342"/>
      <c r="W255" s="270"/>
      <c r="X255" s="270"/>
      <c r="Y255" s="261"/>
      <c r="Z255" s="263"/>
      <c r="AA255" s="273"/>
      <c r="AB255" s="265"/>
      <c r="AC255" s="334"/>
      <c r="AD255" s="266"/>
      <c r="AE255" s="274"/>
      <c r="AF255" s="267"/>
      <c r="AG255" s="298"/>
      <c r="AH255" s="262"/>
      <c r="AI255" s="358"/>
      <c r="AJ255" s="262"/>
      <c r="AK255" s="262"/>
      <c r="AL255" s="262"/>
      <c r="AM255" s="262"/>
      <c r="AN255" s="358"/>
      <c r="AO255" s="262"/>
      <c r="AP255" s="262"/>
    </row>
    <row r="256" spans="1:42" ht="45" customHeight="1" x14ac:dyDescent="0.25">
      <c r="A256" s="262"/>
      <c r="B256" s="263"/>
      <c r="C256" s="261"/>
      <c r="D256" s="264"/>
      <c r="E256" s="265"/>
      <c r="F256" s="405"/>
      <c r="G256" s="261"/>
      <c r="H256" s="261"/>
      <c r="I256" s="315"/>
      <c r="J256" s="265"/>
      <c r="K256" s="444"/>
      <c r="L256" s="261"/>
      <c r="M256" s="261"/>
      <c r="N256" s="273"/>
      <c r="O256" s="263"/>
      <c r="P256" s="268"/>
      <c r="Q256" s="269"/>
      <c r="R256" s="270"/>
      <c r="S256" s="270"/>
      <c r="T256" s="382"/>
      <c r="U256" s="272"/>
      <c r="V256" s="342"/>
      <c r="W256" s="270"/>
      <c r="X256" s="270"/>
      <c r="Y256" s="261"/>
      <c r="Z256" s="263"/>
      <c r="AA256" s="273"/>
      <c r="AB256" s="265"/>
      <c r="AC256" s="334"/>
      <c r="AD256" s="266"/>
      <c r="AE256" s="274"/>
      <c r="AF256" s="267"/>
      <c r="AG256" s="298"/>
      <c r="AH256" s="262"/>
      <c r="AI256" s="358"/>
      <c r="AJ256" s="262"/>
      <c r="AK256" s="262"/>
      <c r="AL256" s="262"/>
      <c r="AM256" s="262"/>
      <c r="AN256" s="358"/>
      <c r="AO256" s="262"/>
      <c r="AP256" s="262"/>
    </row>
    <row r="257" spans="1:42" ht="45" customHeight="1" x14ac:dyDescent="0.25">
      <c r="A257" s="262"/>
      <c r="B257" s="263"/>
      <c r="C257" s="261"/>
      <c r="D257" s="264"/>
      <c r="E257" s="265"/>
      <c r="F257" s="405"/>
      <c r="G257" s="261"/>
      <c r="H257" s="261"/>
      <c r="I257" s="315"/>
      <c r="J257" s="265"/>
      <c r="K257" s="444"/>
      <c r="L257" s="261"/>
      <c r="M257" s="261"/>
      <c r="N257" s="273"/>
      <c r="O257" s="263"/>
      <c r="P257" s="268"/>
      <c r="Q257" s="269"/>
      <c r="R257" s="270"/>
      <c r="S257" s="270"/>
      <c r="T257" s="382"/>
      <c r="U257" s="272"/>
      <c r="V257" s="342"/>
      <c r="W257" s="270"/>
      <c r="X257" s="270"/>
      <c r="Y257" s="261"/>
      <c r="Z257" s="263"/>
      <c r="AA257" s="273"/>
      <c r="AB257" s="265"/>
      <c r="AC257" s="334"/>
      <c r="AD257" s="266"/>
      <c r="AE257" s="261"/>
      <c r="AF257" s="267"/>
      <c r="AG257" s="298"/>
      <c r="AH257" s="262"/>
      <c r="AI257" s="358"/>
      <c r="AJ257" s="262"/>
      <c r="AK257" s="262"/>
      <c r="AL257" s="262"/>
      <c r="AM257" s="262"/>
      <c r="AN257" s="358"/>
      <c r="AO257" s="262"/>
      <c r="AP257" s="262"/>
    </row>
    <row r="258" spans="1:42" ht="45" customHeight="1" x14ac:dyDescent="0.25">
      <c r="A258" s="262"/>
      <c r="B258" s="263"/>
      <c r="C258" s="261"/>
      <c r="D258" s="264"/>
      <c r="E258" s="265"/>
      <c r="F258" s="405"/>
      <c r="G258" s="261"/>
      <c r="H258" s="261"/>
      <c r="I258" s="315"/>
      <c r="J258" s="265"/>
      <c r="K258" s="444"/>
      <c r="L258" s="261"/>
      <c r="M258" s="261"/>
      <c r="N258" s="273"/>
      <c r="O258" s="274"/>
      <c r="P258" s="268"/>
      <c r="Q258" s="269"/>
      <c r="R258" s="270"/>
      <c r="S258" s="307"/>
      <c r="T258" s="382"/>
      <c r="U258" s="272"/>
      <c r="V258" s="342"/>
      <c r="W258" s="270"/>
      <c r="X258" s="270"/>
      <c r="Y258" s="261"/>
      <c r="Z258" s="263"/>
      <c r="AA258" s="273"/>
      <c r="AB258" s="265"/>
      <c r="AC258" s="334"/>
      <c r="AD258" s="266"/>
      <c r="AE258" s="274"/>
      <c r="AF258" s="275"/>
      <c r="AG258" s="278"/>
      <c r="AH258" s="262"/>
      <c r="AI258" s="262"/>
      <c r="AJ258" s="262"/>
      <c r="AK258" s="262"/>
      <c r="AL258" s="262"/>
      <c r="AM258" s="262"/>
      <c r="AN258" s="262"/>
      <c r="AO258" s="262"/>
      <c r="AP258" s="262"/>
    </row>
    <row r="259" spans="1:42" ht="45" customHeight="1" x14ac:dyDescent="0.25">
      <c r="A259" s="262"/>
      <c r="B259" s="263"/>
      <c r="C259" s="261"/>
      <c r="D259" s="264"/>
      <c r="E259" s="265"/>
      <c r="F259" s="405"/>
      <c r="G259" s="261"/>
      <c r="H259" s="261"/>
      <c r="I259" s="315"/>
      <c r="J259" s="265"/>
      <c r="K259" s="444"/>
      <c r="L259" s="261"/>
      <c r="M259" s="261"/>
      <c r="N259" s="273"/>
      <c r="O259" s="274"/>
      <c r="P259" s="268"/>
      <c r="Q259" s="269"/>
      <c r="R259" s="270"/>
      <c r="S259" s="270"/>
      <c r="T259" s="382"/>
      <c r="U259" s="272"/>
      <c r="V259" s="342"/>
      <c r="W259" s="270"/>
      <c r="X259" s="270"/>
      <c r="Y259" s="261"/>
      <c r="Z259" s="263"/>
      <c r="AA259" s="273"/>
      <c r="AB259" s="265"/>
      <c r="AC259" s="334"/>
      <c r="AD259" s="266"/>
      <c r="AE259" s="274"/>
      <c r="AF259" s="275"/>
      <c r="AG259" s="278"/>
      <c r="AH259" s="262"/>
      <c r="AI259" s="262"/>
      <c r="AJ259" s="262"/>
      <c r="AK259" s="262"/>
      <c r="AL259" s="262"/>
      <c r="AM259" s="262"/>
      <c r="AN259" s="262"/>
      <c r="AO259" s="262"/>
      <c r="AP259" s="262"/>
    </row>
    <row r="260" spans="1:42" ht="45" customHeight="1" x14ac:dyDescent="0.25">
      <c r="A260" s="262"/>
      <c r="B260" s="263"/>
      <c r="C260" s="261"/>
      <c r="D260" s="264"/>
      <c r="E260" s="265"/>
      <c r="F260" s="405"/>
      <c r="G260" s="261"/>
      <c r="H260" s="261"/>
      <c r="I260" s="315"/>
      <c r="J260" s="265"/>
      <c r="K260" s="444"/>
      <c r="L260" s="261"/>
      <c r="M260" s="261"/>
      <c r="N260" s="273"/>
      <c r="O260" s="274"/>
      <c r="P260" s="268"/>
      <c r="Q260" s="269"/>
      <c r="R260" s="270"/>
      <c r="S260" s="270"/>
      <c r="T260" s="382"/>
      <c r="U260" s="272"/>
      <c r="V260" s="342"/>
      <c r="W260" s="270"/>
      <c r="X260" s="270"/>
      <c r="Y260" s="261"/>
      <c r="Z260" s="263"/>
      <c r="AA260" s="273"/>
      <c r="AB260" s="265"/>
      <c r="AC260" s="334"/>
      <c r="AD260" s="266"/>
      <c r="AE260" s="274"/>
      <c r="AF260" s="275"/>
      <c r="AG260" s="278"/>
      <c r="AH260" s="262"/>
      <c r="AI260" s="262"/>
      <c r="AJ260" s="262"/>
      <c r="AK260" s="262"/>
      <c r="AL260" s="262"/>
      <c r="AM260" s="262"/>
      <c r="AN260" s="262"/>
      <c r="AO260" s="262"/>
      <c r="AP260" s="262"/>
    </row>
    <row r="261" spans="1:42" ht="45" customHeight="1" x14ac:dyDescent="0.25">
      <c r="A261" s="262"/>
      <c r="B261" s="263"/>
      <c r="C261" s="261"/>
      <c r="D261" s="264"/>
      <c r="E261" s="265"/>
      <c r="F261" s="405"/>
      <c r="G261" s="261"/>
      <c r="H261" s="261"/>
      <c r="I261" s="315"/>
      <c r="J261" s="265"/>
      <c r="K261" s="444"/>
      <c r="L261" s="261"/>
      <c r="M261" s="261"/>
      <c r="N261" s="273"/>
      <c r="O261" s="274"/>
      <c r="P261" s="268"/>
      <c r="Q261" s="269"/>
      <c r="R261" s="270"/>
      <c r="S261" s="270"/>
      <c r="T261" s="382"/>
      <c r="U261" s="272"/>
      <c r="V261" s="342"/>
      <c r="W261" s="270"/>
      <c r="X261" s="270"/>
      <c r="Y261" s="261"/>
      <c r="Z261" s="263"/>
      <c r="AA261" s="273"/>
      <c r="AB261" s="265"/>
      <c r="AC261" s="334"/>
      <c r="AD261" s="266"/>
      <c r="AE261" s="274"/>
      <c r="AF261" s="275"/>
      <c r="AG261" s="278"/>
      <c r="AH261" s="262"/>
      <c r="AI261" s="262"/>
      <c r="AJ261" s="262"/>
      <c r="AK261" s="262"/>
      <c r="AL261" s="262"/>
      <c r="AM261" s="262"/>
      <c r="AN261" s="262"/>
      <c r="AO261" s="262"/>
      <c r="AP261" s="262"/>
    </row>
    <row r="262" spans="1:42" ht="45" customHeight="1" x14ac:dyDescent="0.25">
      <c r="A262" s="262"/>
      <c r="B262" s="263"/>
      <c r="C262" s="261"/>
      <c r="D262" s="264"/>
      <c r="E262" s="265"/>
      <c r="F262" s="405"/>
      <c r="G262" s="261"/>
      <c r="H262" s="261"/>
      <c r="I262" s="315"/>
      <c r="J262" s="265"/>
      <c r="K262" s="444"/>
      <c r="L262" s="261"/>
      <c r="M262" s="261"/>
      <c r="N262" s="273"/>
      <c r="O262" s="274"/>
      <c r="P262" s="268"/>
      <c r="Q262" s="269"/>
      <c r="R262" s="270"/>
      <c r="S262" s="269"/>
      <c r="T262" s="382"/>
      <c r="U262" s="272"/>
      <c r="V262" s="342"/>
      <c r="W262" s="270"/>
      <c r="X262" s="270"/>
      <c r="Y262" s="261"/>
      <c r="Z262" s="263"/>
      <c r="AA262" s="273"/>
      <c r="AB262" s="265"/>
      <c r="AC262" s="334"/>
      <c r="AD262" s="266"/>
      <c r="AE262" s="274"/>
      <c r="AF262" s="275"/>
      <c r="AG262" s="278"/>
      <c r="AH262" s="262"/>
      <c r="AI262" s="262"/>
      <c r="AJ262" s="262"/>
      <c r="AK262" s="262"/>
      <c r="AL262" s="262"/>
      <c r="AM262" s="262"/>
      <c r="AN262" s="262"/>
      <c r="AO262" s="262"/>
      <c r="AP262" s="262"/>
    </row>
    <row r="263" spans="1:42" ht="45" customHeight="1" x14ac:dyDescent="0.25">
      <c r="A263" s="262"/>
      <c r="B263" s="263"/>
      <c r="C263" s="261"/>
      <c r="D263" s="264"/>
      <c r="E263" s="265"/>
      <c r="F263" s="405"/>
      <c r="G263" s="261"/>
      <c r="H263" s="261"/>
      <c r="I263" s="315"/>
      <c r="J263" s="265"/>
      <c r="K263" s="444"/>
      <c r="L263" s="261"/>
      <c r="M263" s="261"/>
      <c r="N263" s="273"/>
      <c r="O263" s="274"/>
      <c r="P263" s="268"/>
      <c r="Q263" s="269"/>
      <c r="R263" s="270"/>
      <c r="S263" s="270"/>
      <c r="T263" s="382"/>
      <c r="U263" s="272"/>
      <c r="V263" s="342"/>
      <c r="W263" s="270"/>
      <c r="X263" s="270"/>
      <c r="Y263" s="261"/>
      <c r="Z263" s="263"/>
      <c r="AA263" s="273"/>
      <c r="AB263" s="265"/>
      <c r="AC263" s="334"/>
      <c r="AD263" s="266"/>
      <c r="AE263" s="274"/>
      <c r="AF263" s="275"/>
      <c r="AG263" s="278"/>
      <c r="AH263" s="262"/>
      <c r="AI263" s="262"/>
      <c r="AJ263" s="262"/>
      <c r="AK263" s="262"/>
      <c r="AL263" s="262"/>
      <c r="AM263" s="262"/>
      <c r="AN263" s="262"/>
      <c r="AO263" s="262"/>
      <c r="AP263" s="262"/>
    </row>
    <row r="264" spans="1:42" ht="45" customHeight="1" x14ac:dyDescent="0.25">
      <c r="A264" s="262"/>
      <c r="B264" s="263"/>
      <c r="C264" s="261"/>
      <c r="D264" s="264"/>
      <c r="E264" s="265"/>
      <c r="F264" s="405"/>
      <c r="G264" s="261"/>
      <c r="H264" s="261"/>
      <c r="I264" s="273"/>
      <c r="J264" s="265"/>
      <c r="K264" s="444"/>
      <c r="L264" s="261"/>
      <c r="M264" s="261"/>
      <c r="N264" s="273"/>
      <c r="O264" s="274"/>
      <c r="P264" s="268"/>
      <c r="Q264" s="269"/>
      <c r="R264" s="270"/>
      <c r="S264" s="268"/>
      <c r="T264" s="382"/>
      <c r="U264" s="272"/>
      <c r="V264" s="342"/>
      <c r="W264" s="270"/>
      <c r="X264" s="270"/>
      <c r="Y264" s="261"/>
      <c r="Z264" s="263"/>
      <c r="AA264" s="273"/>
      <c r="AB264" s="265"/>
      <c r="AC264" s="334"/>
      <c r="AD264" s="266"/>
      <c r="AE264" s="274"/>
      <c r="AF264" s="275"/>
      <c r="AG264" s="278"/>
      <c r="AH264" s="262"/>
      <c r="AI264" s="262"/>
      <c r="AJ264" s="262"/>
      <c r="AK264" s="262"/>
      <c r="AL264" s="262"/>
      <c r="AM264" s="262"/>
      <c r="AN264" s="262"/>
      <c r="AO264" s="262"/>
      <c r="AP264" s="262"/>
    </row>
    <row r="265" spans="1:42" ht="45" customHeight="1" x14ac:dyDescent="0.25">
      <c r="A265" s="262"/>
      <c r="B265" s="263"/>
      <c r="C265" s="261"/>
      <c r="D265" s="264"/>
      <c r="E265" s="265"/>
      <c r="F265" s="405"/>
      <c r="G265" s="261"/>
      <c r="H265" s="261"/>
      <c r="I265" s="273"/>
      <c r="J265" s="265"/>
      <c r="K265" s="444"/>
      <c r="L265" s="261"/>
      <c r="M265" s="261"/>
      <c r="N265" s="273"/>
      <c r="O265" s="274"/>
      <c r="P265" s="268"/>
      <c r="Q265" s="269"/>
      <c r="R265" s="270"/>
      <c r="S265" s="270"/>
      <c r="T265" s="382"/>
      <c r="U265" s="272"/>
      <c r="V265" s="342"/>
      <c r="W265" s="270"/>
      <c r="X265" s="270"/>
      <c r="Y265" s="261"/>
      <c r="Z265" s="263"/>
      <c r="AA265" s="273"/>
      <c r="AB265" s="265"/>
      <c r="AC265" s="334"/>
      <c r="AD265" s="266"/>
      <c r="AE265" s="274"/>
      <c r="AF265" s="275"/>
      <c r="AG265" s="278"/>
      <c r="AH265" s="262"/>
      <c r="AI265" s="262"/>
      <c r="AJ265" s="262"/>
      <c r="AK265" s="262"/>
      <c r="AL265" s="262"/>
      <c r="AM265" s="262"/>
      <c r="AN265" s="262"/>
      <c r="AO265" s="262"/>
      <c r="AP265" s="262"/>
    </row>
    <row r="266" spans="1:42" s="99" customFormat="1" ht="119.25" customHeight="1" x14ac:dyDescent="0.25">
      <c r="A266" s="340"/>
      <c r="B266" s="274"/>
      <c r="C266" s="328"/>
      <c r="D266" s="392"/>
      <c r="E266" s="341"/>
      <c r="F266" s="407"/>
      <c r="G266" s="328"/>
      <c r="H266" s="328"/>
      <c r="I266" s="266"/>
      <c r="J266" s="341"/>
      <c r="K266" s="328"/>
      <c r="L266" s="328"/>
      <c r="M266" s="328"/>
      <c r="N266" s="266"/>
      <c r="O266" s="274"/>
      <c r="P266" s="334"/>
      <c r="Q266" s="328"/>
      <c r="R266" s="309"/>
      <c r="S266" s="309"/>
      <c r="T266" s="382"/>
      <c r="U266" s="342"/>
      <c r="V266" s="342"/>
      <c r="W266" s="270"/>
      <c r="X266" s="270"/>
      <c r="Y266" s="328"/>
      <c r="Z266" s="274"/>
      <c r="AA266" s="266"/>
      <c r="AB266" s="341"/>
      <c r="AC266" s="337"/>
      <c r="AD266" s="266"/>
      <c r="AE266" s="274"/>
      <c r="AF266" s="275"/>
      <c r="AG266" s="343"/>
      <c r="AH266" s="340"/>
      <c r="AI266" s="340"/>
      <c r="AJ266" s="340"/>
      <c r="AK266" s="340"/>
      <c r="AL266" s="340"/>
      <c r="AM266" s="340"/>
      <c r="AN266" s="340"/>
      <c r="AO266" s="340"/>
      <c r="AP266" s="340"/>
    </row>
    <row r="267" spans="1:42" x14ac:dyDescent="0.25">
      <c r="A267" s="262"/>
      <c r="B267" s="263"/>
      <c r="C267" s="261"/>
      <c r="D267" s="264"/>
      <c r="E267" s="265"/>
      <c r="F267" s="405"/>
      <c r="G267" s="261"/>
      <c r="H267" s="261"/>
      <c r="I267" s="273"/>
      <c r="J267" s="265"/>
      <c r="K267" s="444"/>
      <c r="L267" s="261"/>
      <c r="M267" s="261"/>
      <c r="N267" s="273"/>
      <c r="O267" s="263"/>
      <c r="P267" s="268"/>
      <c r="Q267" s="269"/>
      <c r="R267" s="270"/>
      <c r="S267" s="270"/>
      <c r="T267" s="382"/>
      <c r="U267" s="272"/>
      <c r="V267" s="342"/>
      <c r="W267" s="270"/>
      <c r="X267" s="270"/>
      <c r="Y267" s="261"/>
      <c r="Z267" s="263"/>
      <c r="AA267" s="273"/>
      <c r="AB267" s="265"/>
      <c r="AC267" s="270"/>
      <c r="AD267" s="266"/>
      <c r="AE267" s="277"/>
      <c r="AF267" s="267"/>
      <c r="AG267" s="278"/>
      <c r="AH267" s="262"/>
      <c r="AI267" s="262"/>
      <c r="AJ267" s="262"/>
      <c r="AK267" s="262"/>
      <c r="AL267" s="262"/>
      <c r="AM267" s="262"/>
      <c r="AN267" s="262"/>
      <c r="AO267" s="262"/>
      <c r="AP267" s="262"/>
    </row>
    <row r="268" spans="1:42" x14ac:dyDescent="0.25">
      <c r="A268" s="262"/>
      <c r="B268" s="263"/>
      <c r="C268" s="261"/>
      <c r="D268" s="264"/>
      <c r="E268" s="265"/>
      <c r="F268" s="405"/>
      <c r="G268" s="261"/>
      <c r="H268" s="261"/>
      <c r="I268" s="266"/>
      <c r="J268" s="265"/>
      <c r="K268" s="444"/>
      <c r="L268" s="261"/>
      <c r="M268" s="261"/>
      <c r="N268" s="273"/>
      <c r="O268" s="274"/>
      <c r="P268" s="268"/>
      <c r="Q268" s="269"/>
      <c r="R268" s="309"/>
      <c r="S268" s="309"/>
      <c r="T268" s="382"/>
      <c r="U268" s="272"/>
      <c r="V268" s="342"/>
      <c r="W268" s="270"/>
      <c r="X268" s="270"/>
      <c r="Y268" s="261"/>
      <c r="Z268" s="263"/>
      <c r="AA268" s="273"/>
      <c r="AB268" s="265"/>
      <c r="AC268" s="270"/>
      <c r="AD268" s="266"/>
      <c r="AE268" s="274"/>
      <c r="AF268" s="275"/>
      <c r="AG268" s="278"/>
      <c r="AH268" s="262"/>
      <c r="AI268" s="262"/>
      <c r="AJ268" s="262"/>
      <c r="AK268" s="262"/>
      <c r="AL268" s="262"/>
      <c r="AM268" s="262"/>
      <c r="AN268" s="262"/>
      <c r="AO268" s="262"/>
      <c r="AP268" s="262"/>
    </row>
    <row r="269" spans="1:42" x14ac:dyDescent="0.25">
      <c r="A269" s="262"/>
      <c r="B269" s="263"/>
      <c r="C269" s="261"/>
      <c r="D269" s="264"/>
      <c r="E269" s="265"/>
      <c r="F269" s="405"/>
      <c r="G269" s="261"/>
      <c r="H269" s="261"/>
      <c r="I269" s="273"/>
      <c r="J269" s="265"/>
      <c r="K269" s="444"/>
      <c r="L269" s="261"/>
      <c r="M269" s="261"/>
      <c r="N269" s="273"/>
      <c r="O269" s="274"/>
      <c r="P269" s="268"/>
      <c r="Q269" s="269"/>
      <c r="R269" s="309"/>
      <c r="S269" s="309"/>
      <c r="T269" s="382"/>
      <c r="U269" s="272"/>
      <c r="V269" s="342"/>
      <c r="W269" s="270"/>
      <c r="X269" s="270"/>
      <c r="Y269" s="261"/>
      <c r="Z269" s="263"/>
      <c r="AA269" s="273"/>
      <c r="AB269" s="265"/>
      <c r="AC269" s="270"/>
      <c r="AD269" s="266"/>
      <c r="AE269" s="274"/>
      <c r="AF269" s="275"/>
      <c r="AG269" s="278"/>
      <c r="AH269" s="262"/>
      <c r="AI269" s="262"/>
      <c r="AJ269" s="262"/>
      <c r="AK269" s="262"/>
      <c r="AL269" s="262"/>
      <c r="AM269" s="262"/>
      <c r="AN269" s="262"/>
      <c r="AO269" s="262"/>
      <c r="AP269" s="262"/>
    </row>
    <row r="270" spans="1:42" x14ac:dyDescent="0.25">
      <c r="A270" s="262"/>
      <c r="B270" s="263"/>
      <c r="C270" s="261"/>
      <c r="D270" s="264"/>
      <c r="E270" s="265"/>
      <c r="F270" s="405"/>
      <c r="G270" s="261"/>
      <c r="H270" s="261"/>
      <c r="I270" s="266"/>
      <c r="J270" s="265"/>
      <c r="K270" s="444"/>
      <c r="L270" s="261"/>
      <c r="M270" s="261"/>
      <c r="N270" s="273"/>
      <c r="O270" s="274"/>
      <c r="P270" s="268"/>
      <c r="Q270" s="269"/>
      <c r="R270" s="309"/>
      <c r="S270" s="309"/>
      <c r="T270" s="382"/>
      <c r="U270" s="272"/>
      <c r="V270" s="342"/>
      <c r="W270" s="270"/>
      <c r="X270" s="270"/>
      <c r="Y270" s="261"/>
      <c r="Z270" s="263"/>
      <c r="AA270" s="273"/>
      <c r="AB270" s="265"/>
      <c r="AC270" s="270"/>
      <c r="AD270" s="266"/>
      <c r="AE270" s="274"/>
      <c r="AF270" s="275"/>
      <c r="AG270" s="278"/>
      <c r="AH270" s="262"/>
      <c r="AI270" s="262"/>
      <c r="AJ270" s="262"/>
      <c r="AK270" s="262"/>
      <c r="AL270" s="262"/>
      <c r="AM270" s="262"/>
      <c r="AN270" s="262"/>
      <c r="AO270" s="262"/>
      <c r="AP270" s="262"/>
    </row>
    <row r="271" spans="1:42" x14ac:dyDescent="0.25">
      <c r="A271" s="262"/>
      <c r="B271" s="263"/>
      <c r="C271" s="261"/>
      <c r="D271" s="264"/>
      <c r="E271" s="265"/>
      <c r="F271" s="405"/>
      <c r="G271" s="261"/>
      <c r="H271" s="261"/>
      <c r="I271" s="273"/>
      <c r="J271" s="265"/>
      <c r="K271" s="444"/>
      <c r="L271" s="261"/>
      <c r="M271" s="261"/>
      <c r="N271" s="273"/>
      <c r="O271" s="274"/>
      <c r="P271" s="268"/>
      <c r="Q271" s="269"/>
      <c r="R271" s="309"/>
      <c r="S271" s="309"/>
      <c r="T271" s="382"/>
      <c r="U271" s="272"/>
      <c r="V271" s="342"/>
      <c r="W271" s="270"/>
      <c r="X271" s="270"/>
      <c r="Y271" s="261"/>
      <c r="Z271" s="263"/>
      <c r="AA271" s="273"/>
      <c r="AB271" s="265"/>
      <c r="AC271" s="270"/>
      <c r="AD271" s="266"/>
      <c r="AE271" s="274"/>
      <c r="AF271" s="275"/>
      <c r="AG271" s="278"/>
      <c r="AH271" s="262"/>
      <c r="AI271" s="262"/>
      <c r="AJ271" s="262"/>
      <c r="AK271" s="262"/>
      <c r="AL271" s="262"/>
      <c r="AM271" s="262"/>
      <c r="AN271" s="262"/>
      <c r="AO271" s="262"/>
      <c r="AP271" s="262"/>
    </row>
    <row r="272" spans="1:42" x14ac:dyDescent="0.25">
      <c r="A272" s="262"/>
      <c r="B272" s="263"/>
      <c r="C272" s="261"/>
      <c r="D272" s="264"/>
      <c r="E272" s="265"/>
      <c r="F272" s="405"/>
      <c r="G272" s="261"/>
      <c r="H272" s="261"/>
      <c r="I272" s="266"/>
      <c r="J272" s="265"/>
      <c r="K272" s="444"/>
      <c r="L272" s="261"/>
      <c r="M272" s="261"/>
      <c r="N272" s="273"/>
      <c r="O272" s="274"/>
      <c r="P272" s="268"/>
      <c r="Q272" s="269"/>
      <c r="R272" s="309"/>
      <c r="S272" s="309"/>
      <c r="T272" s="382"/>
      <c r="U272" s="272"/>
      <c r="V272" s="342"/>
      <c r="W272" s="270"/>
      <c r="X272" s="270"/>
      <c r="Y272" s="261"/>
      <c r="Z272" s="263"/>
      <c r="AA272" s="273"/>
      <c r="AB272" s="265"/>
      <c r="AC272" s="270"/>
      <c r="AD272" s="266"/>
      <c r="AE272" s="274"/>
      <c r="AF272" s="275"/>
      <c r="AG272" s="278"/>
      <c r="AH272" s="262"/>
      <c r="AI272" s="262"/>
      <c r="AJ272" s="262"/>
      <c r="AK272" s="262"/>
      <c r="AL272" s="262"/>
      <c r="AM272" s="262"/>
      <c r="AN272" s="262"/>
      <c r="AO272" s="262"/>
      <c r="AP272" s="262"/>
    </row>
    <row r="273" spans="1:42" x14ac:dyDescent="0.25">
      <c r="A273" s="262"/>
      <c r="B273" s="263"/>
      <c r="C273" s="261"/>
      <c r="D273" s="264"/>
      <c r="E273" s="265"/>
      <c r="F273" s="405"/>
      <c r="G273" s="261"/>
      <c r="H273" s="261"/>
      <c r="I273" s="273"/>
      <c r="J273" s="265"/>
      <c r="K273" s="444"/>
      <c r="L273" s="261"/>
      <c r="M273" s="261"/>
      <c r="N273" s="273"/>
      <c r="O273" s="274"/>
      <c r="P273" s="268"/>
      <c r="Q273" s="269"/>
      <c r="R273" s="270"/>
      <c r="S273" s="270"/>
      <c r="T273" s="270"/>
      <c r="U273" s="272"/>
      <c r="V273" s="342"/>
      <c r="W273" s="261"/>
      <c r="X273" s="261"/>
      <c r="Y273" s="261"/>
      <c r="Z273" s="263"/>
      <c r="AA273" s="273"/>
      <c r="AB273" s="265"/>
      <c r="AC273" s="270"/>
      <c r="AD273" s="266"/>
      <c r="AE273" s="274"/>
      <c r="AF273" s="275"/>
      <c r="AG273" s="278"/>
      <c r="AH273" s="262"/>
      <c r="AI273" s="262"/>
      <c r="AJ273" s="262"/>
      <c r="AK273" s="262"/>
      <c r="AL273" s="262"/>
      <c r="AM273" s="262"/>
      <c r="AN273" s="262"/>
      <c r="AO273" s="262"/>
      <c r="AP273" s="262"/>
    </row>
    <row r="274" spans="1:42" x14ac:dyDescent="0.25">
      <c r="A274" s="262"/>
      <c r="B274" s="263"/>
      <c r="C274" s="261"/>
      <c r="D274" s="264"/>
      <c r="E274" s="265"/>
      <c r="F274" s="405"/>
      <c r="G274" s="261"/>
      <c r="H274" s="261"/>
      <c r="I274" s="266"/>
      <c r="J274" s="265"/>
      <c r="K274" s="444"/>
      <c r="L274" s="261"/>
      <c r="M274" s="261"/>
      <c r="N274" s="273"/>
      <c r="O274" s="263"/>
      <c r="P274" s="268"/>
      <c r="Q274" s="269"/>
      <c r="R274" s="270"/>
      <c r="S274" s="270"/>
      <c r="T274" s="271"/>
      <c r="U274" s="272"/>
      <c r="V274" s="342"/>
      <c r="W274" s="261"/>
      <c r="X274" s="261"/>
      <c r="Y274" s="261"/>
      <c r="Z274" s="263"/>
      <c r="AA274" s="273"/>
      <c r="AB274" s="265"/>
      <c r="AC274" s="270"/>
      <c r="AD274" s="266"/>
      <c r="AE274" s="261"/>
      <c r="AF274" s="267"/>
      <c r="AG274" s="278"/>
      <c r="AH274" s="262"/>
      <c r="AI274" s="262"/>
      <c r="AJ274" s="262"/>
      <c r="AK274" s="262"/>
      <c r="AL274" s="262"/>
      <c r="AM274" s="262"/>
      <c r="AN274" s="262"/>
      <c r="AO274" s="262"/>
      <c r="AP274" s="262"/>
    </row>
    <row r="275" spans="1:42" x14ac:dyDescent="0.25">
      <c r="A275" s="262"/>
      <c r="B275" s="263"/>
      <c r="C275" s="261"/>
      <c r="D275" s="264"/>
      <c r="E275" s="265"/>
      <c r="F275" s="405"/>
      <c r="G275" s="261"/>
      <c r="H275" s="261"/>
      <c r="I275" s="273"/>
      <c r="J275" s="265"/>
      <c r="K275" s="444"/>
      <c r="L275" s="261"/>
      <c r="M275" s="261"/>
      <c r="N275" s="273"/>
      <c r="O275" s="263"/>
      <c r="P275" s="268"/>
      <c r="Q275" s="269"/>
      <c r="R275" s="270"/>
      <c r="S275" s="270"/>
      <c r="T275" s="270"/>
      <c r="U275" s="272"/>
      <c r="V275" s="342"/>
      <c r="W275" s="261"/>
      <c r="X275" s="261"/>
      <c r="Y275" s="261"/>
      <c r="Z275" s="263"/>
      <c r="AA275" s="273"/>
      <c r="AB275" s="265"/>
      <c r="AC275" s="270"/>
      <c r="AD275" s="266"/>
      <c r="AE275" s="261"/>
      <c r="AF275" s="267"/>
      <c r="AG275" s="278"/>
      <c r="AH275" s="262"/>
      <c r="AI275" s="262"/>
      <c r="AJ275" s="262"/>
      <c r="AK275" s="262"/>
      <c r="AL275" s="262"/>
      <c r="AM275" s="262"/>
      <c r="AN275" s="262"/>
      <c r="AO275" s="262"/>
      <c r="AP275" s="262"/>
    </row>
    <row r="276" spans="1:42" x14ac:dyDescent="0.25">
      <c r="A276" s="262"/>
      <c r="B276" s="263"/>
      <c r="C276" s="261"/>
      <c r="D276" s="264"/>
      <c r="E276" s="265"/>
      <c r="F276" s="405"/>
      <c r="G276" s="261"/>
      <c r="H276" s="261"/>
      <c r="I276" s="266"/>
      <c r="J276" s="265"/>
      <c r="K276" s="444"/>
      <c r="L276" s="261"/>
      <c r="M276" s="261"/>
      <c r="N276" s="273"/>
      <c r="O276" s="263"/>
      <c r="P276" s="268"/>
      <c r="Q276" s="269"/>
      <c r="R276" s="270"/>
      <c r="S276" s="270"/>
      <c r="T276" s="270"/>
      <c r="U276" s="272"/>
      <c r="V276" s="342"/>
      <c r="W276" s="261"/>
      <c r="X276" s="261"/>
      <c r="Y276" s="261"/>
      <c r="Z276" s="263"/>
      <c r="AA276" s="273"/>
      <c r="AB276" s="265"/>
      <c r="AC276" s="270"/>
      <c r="AD276" s="266"/>
      <c r="AE276" s="274"/>
      <c r="AF276" s="275"/>
      <c r="AG276" s="278"/>
      <c r="AH276" s="262"/>
      <c r="AI276" s="262"/>
      <c r="AJ276" s="262"/>
      <c r="AK276" s="262"/>
      <c r="AL276" s="262"/>
      <c r="AM276" s="262"/>
      <c r="AN276" s="262"/>
      <c r="AO276" s="262"/>
      <c r="AP276" s="262"/>
    </row>
    <row r="277" spans="1:42" ht="36" customHeight="1" x14ac:dyDescent="0.25">
      <c r="A277" s="262"/>
      <c r="B277" s="263"/>
      <c r="C277" s="261"/>
      <c r="D277" s="264"/>
      <c r="E277" s="265"/>
      <c r="F277" s="405"/>
      <c r="G277" s="261"/>
      <c r="H277" s="261"/>
      <c r="I277" s="273"/>
      <c r="J277" s="276"/>
      <c r="K277" s="444"/>
      <c r="L277" s="261"/>
      <c r="M277" s="261"/>
      <c r="N277" s="273"/>
      <c r="O277" s="263"/>
      <c r="P277" s="268"/>
      <c r="Q277" s="269"/>
      <c r="R277" s="270"/>
      <c r="S277" s="270"/>
      <c r="T277" s="270"/>
      <c r="U277" s="272"/>
      <c r="V277" s="342"/>
      <c r="W277" s="261"/>
      <c r="X277" s="261"/>
      <c r="Y277" s="261"/>
      <c r="Z277" s="263"/>
      <c r="AA277" s="273"/>
      <c r="AB277" s="265"/>
      <c r="AC277" s="270"/>
      <c r="AD277" s="266"/>
      <c r="AE277" s="277"/>
      <c r="AF277" s="275"/>
      <c r="AG277" s="278"/>
      <c r="AH277" s="262"/>
      <c r="AI277" s="262"/>
      <c r="AJ277" s="262"/>
      <c r="AK277" s="262"/>
      <c r="AL277" s="262"/>
      <c r="AM277" s="262"/>
      <c r="AN277" s="262"/>
      <c r="AO277" s="262"/>
      <c r="AP277" s="262"/>
    </row>
    <row r="278" spans="1:42" x14ac:dyDescent="0.25">
      <c r="A278" s="262"/>
      <c r="B278" s="263"/>
      <c r="C278" s="261"/>
      <c r="D278" s="278"/>
      <c r="E278" s="270"/>
      <c r="F278" s="297"/>
      <c r="G278" s="261"/>
      <c r="H278" s="261"/>
      <c r="I278" s="266"/>
      <c r="J278" s="265"/>
      <c r="K278" s="444"/>
      <c r="L278" s="261"/>
      <c r="M278" s="261"/>
      <c r="N278" s="273"/>
      <c r="O278" s="263"/>
      <c r="P278" s="268"/>
      <c r="Q278" s="269"/>
      <c r="R278" s="270"/>
      <c r="S278" s="270"/>
      <c r="T278" s="270"/>
      <c r="U278" s="272"/>
      <c r="V278" s="342"/>
      <c r="W278" s="261"/>
      <c r="X278" s="261"/>
      <c r="Y278" s="261"/>
      <c r="Z278" s="263"/>
      <c r="AA278" s="273"/>
      <c r="AB278" s="265"/>
      <c r="AC278" s="270"/>
      <c r="AD278" s="266"/>
      <c r="AE278" s="261"/>
      <c r="AF278" s="267"/>
      <c r="AG278" s="278"/>
      <c r="AH278" s="262"/>
      <c r="AI278" s="262"/>
      <c r="AJ278" s="262"/>
      <c r="AK278" s="262"/>
      <c r="AL278" s="262"/>
      <c r="AM278" s="262"/>
      <c r="AN278" s="262"/>
      <c r="AO278" s="262"/>
      <c r="AP278" s="262"/>
    </row>
    <row r="279" spans="1:42" x14ac:dyDescent="0.25">
      <c r="A279" s="262"/>
      <c r="B279" s="263"/>
      <c r="C279" s="261"/>
      <c r="D279" s="264"/>
      <c r="E279" s="265"/>
      <c r="F279" s="405"/>
      <c r="G279" s="261"/>
      <c r="H279" s="261"/>
      <c r="I279" s="273"/>
      <c r="J279" s="265"/>
      <c r="K279" s="444"/>
      <c r="L279" s="261"/>
      <c r="M279" s="261"/>
      <c r="N279" s="273"/>
      <c r="O279" s="263"/>
      <c r="P279" s="268"/>
      <c r="Q279" s="269"/>
      <c r="R279" s="270"/>
      <c r="S279" s="270"/>
      <c r="T279" s="270"/>
      <c r="U279" s="272"/>
      <c r="V279" s="342"/>
      <c r="W279" s="261"/>
      <c r="X279" s="261"/>
      <c r="Y279" s="261"/>
      <c r="Z279" s="263"/>
      <c r="AA279" s="273"/>
      <c r="AB279" s="265"/>
      <c r="AC279" s="270"/>
      <c r="AD279" s="266"/>
      <c r="AE279" s="261"/>
      <c r="AF279" s="267"/>
      <c r="AG279" s="278"/>
      <c r="AH279" s="262"/>
      <c r="AI279" s="262"/>
      <c r="AJ279" s="262"/>
      <c r="AK279" s="262"/>
      <c r="AL279" s="262"/>
      <c r="AM279" s="262"/>
      <c r="AN279" s="262"/>
      <c r="AO279" s="262"/>
      <c r="AP279" s="262"/>
    </row>
    <row r="280" spans="1:42" x14ac:dyDescent="0.25">
      <c r="A280" s="262"/>
      <c r="B280" s="263"/>
      <c r="C280" s="261"/>
      <c r="D280" s="264"/>
      <c r="E280" s="265"/>
      <c r="F280" s="405"/>
      <c r="G280" s="261"/>
      <c r="H280" s="261"/>
      <c r="I280" s="266"/>
      <c r="J280" s="265"/>
      <c r="K280" s="444"/>
      <c r="L280" s="261"/>
      <c r="M280" s="261"/>
      <c r="N280" s="273"/>
      <c r="O280" s="263"/>
      <c r="P280" s="268"/>
      <c r="Q280" s="269"/>
      <c r="R280" s="270"/>
      <c r="S280" s="270"/>
      <c r="T280" s="270"/>
      <c r="U280" s="272"/>
      <c r="V280" s="342"/>
      <c r="W280" s="261"/>
      <c r="X280" s="261"/>
      <c r="Y280" s="261"/>
      <c r="Z280" s="263"/>
      <c r="AA280" s="273"/>
      <c r="AB280" s="265"/>
      <c r="AC280" s="270"/>
      <c r="AD280" s="266"/>
      <c r="AE280" s="274"/>
      <c r="AF280" s="267"/>
      <c r="AG280" s="278"/>
      <c r="AH280" s="262"/>
      <c r="AI280" s="262"/>
      <c r="AJ280" s="262"/>
      <c r="AK280" s="262"/>
      <c r="AL280" s="262"/>
      <c r="AM280" s="262"/>
      <c r="AN280" s="262"/>
      <c r="AO280" s="262"/>
      <c r="AP280" s="262"/>
    </row>
    <row r="281" spans="1:42" x14ac:dyDescent="0.25">
      <c r="A281" s="262"/>
      <c r="B281" s="263"/>
      <c r="C281" s="261"/>
      <c r="D281" s="264"/>
      <c r="E281" s="265"/>
      <c r="F281" s="405"/>
      <c r="G281" s="261"/>
      <c r="H281" s="261"/>
      <c r="I281" s="273"/>
      <c r="J281" s="265"/>
      <c r="K281" s="444"/>
      <c r="L281" s="261"/>
      <c r="M281" s="261"/>
      <c r="N281" s="273"/>
      <c r="O281" s="263"/>
      <c r="P281" s="268"/>
      <c r="Q281" s="269"/>
      <c r="R281" s="270"/>
      <c r="S281" s="270"/>
      <c r="T281" s="270"/>
      <c r="U281" s="272"/>
      <c r="V281" s="342"/>
      <c r="W281" s="261"/>
      <c r="X281" s="261"/>
      <c r="Y281" s="261"/>
      <c r="Z281" s="263"/>
      <c r="AA281" s="273"/>
      <c r="AB281" s="265"/>
      <c r="AC281" s="270"/>
      <c r="AD281" s="266"/>
      <c r="AE281" s="261"/>
      <c r="AF281" s="267"/>
      <c r="AG281" s="278"/>
      <c r="AH281" s="262"/>
      <c r="AI281" s="262"/>
      <c r="AJ281" s="262"/>
      <c r="AK281" s="262"/>
      <c r="AL281" s="262"/>
      <c r="AM281" s="262"/>
      <c r="AN281" s="262"/>
      <c r="AO281" s="262"/>
      <c r="AP281" s="262"/>
    </row>
    <row r="282" spans="1:42" ht="63" customHeight="1" x14ac:dyDescent="0.25">
      <c r="A282" s="262"/>
      <c r="B282" s="263"/>
      <c r="C282" s="261"/>
      <c r="D282" s="264"/>
      <c r="E282" s="265"/>
      <c r="F282" s="405"/>
      <c r="G282" s="261"/>
      <c r="H282" s="261"/>
      <c r="I282" s="266"/>
      <c r="J282" s="265"/>
      <c r="K282" s="444"/>
      <c r="L282" s="261"/>
      <c r="M282" s="261"/>
      <c r="N282" s="273"/>
      <c r="O282" s="263"/>
      <c r="P282" s="268"/>
      <c r="Q282" s="269"/>
      <c r="R282" s="270"/>
      <c r="S282" s="270"/>
      <c r="T282" s="270"/>
      <c r="U282" s="272"/>
      <c r="V282" s="342"/>
      <c r="W282" s="261"/>
      <c r="X282" s="261"/>
      <c r="Y282" s="261"/>
      <c r="Z282" s="263"/>
      <c r="AA282" s="273"/>
      <c r="AB282" s="265"/>
      <c r="AC282" s="270"/>
      <c r="AD282" s="266"/>
      <c r="AE282" s="261"/>
      <c r="AF282" s="267"/>
      <c r="AG282" s="278"/>
      <c r="AH282" s="262"/>
      <c r="AI282" s="262"/>
      <c r="AJ282" s="262"/>
      <c r="AK282" s="262"/>
      <c r="AL282" s="262"/>
      <c r="AM282" s="262"/>
      <c r="AN282" s="262"/>
      <c r="AO282" s="262"/>
      <c r="AP282" s="262"/>
    </row>
    <row r="283" spans="1:42" x14ac:dyDescent="0.25">
      <c r="A283" s="262"/>
      <c r="B283" s="263"/>
      <c r="C283" s="261"/>
      <c r="D283" s="264"/>
      <c r="E283" s="265"/>
      <c r="F283" s="405"/>
      <c r="G283" s="261"/>
      <c r="H283" s="261"/>
      <c r="I283" s="273"/>
      <c r="J283" s="265"/>
      <c r="K283" s="444"/>
      <c r="L283" s="261"/>
      <c r="M283" s="261"/>
      <c r="N283" s="273"/>
      <c r="O283" s="263"/>
      <c r="P283" s="268"/>
      <c r="Q283" s="269"/>
      <c r="R283" s="270"/>
      <c r="S283" s="270"/>
      <c r="T283" s="271"/>
      <c r="U283" s="272"/>
      <c r="V283" s="342"/>
      <c r="W283" s="261"/>
      <c r="X283" s="261"/>
      <c r="Y283" s="261"/>
      <c r="Z283" s="263"/>
      <c r="AA283" s="273"/>
      <c r="AB283" s="265"/>
      <c r="AC283" s="270"/>
      <c r="AD283" s="266"/>
      <c r="AE283" s="261"/>
      <c r="AF283" s="267"/>
      <c r="AG283" s="278"/>
      <c r="AH283" s="262"/>
      <c r="AI283" s="262"/>
      <c r="AJ283" s="262"/>
      <c r="AK283" s="262"/>
      <c r="AL283" s="262"/>
      <c r="AM283" s="262"/>
      <c r="AN283" s="262"/>
      <c r="AO283" s="262"/>
      <c r="AP283" s="262"/>
    </row>
    <row r="284" spans="1:42" x14ac:dyDescent="0.25">
      <c r="A284" s="262"/>
      <c r="B284" s="263"/>
      <c r="C284" s="261"/>
      <c r="D284" s="264"/>
      <c r="E284" s="265"/>
      <c r="F284" s="405"/>
      <c r="G284" s="261"/>
      <c r="H284" s="261"/>
      <c r="I284" s="273"/>
      <c r="J284" s="265"/>
      <c r="K284" s="447"/>
      <c r="L284" s="261"/>
      <c r="M284" s="261"/>
      <c r="N284" s="273"/>
      <c r="O284" s="263"/>
      <c r="P284" s="268"/>
      <c r="Q284" s="269"/>
      <c r="R284" s="270"/>
      <c r="S284" s="270"/>
      <c r="T284" s="271"/>
      <c r="U284" s="272"/>
      <c r="V284" s="342"/>
      <c r="W284" s="261"/>
      <c r="X284" s="261"/>
      <c r="Y284" s="261"/>
      <c r="Z284" s="263"/>
      <c r="AA284" s="273"/>
      <c r="AB284" s="265"/>
      <c r="AC284" s="270"/>
      <c r="AD284" s="266"/>
      <c r="AE284" s="261"/>
      <c r="AF284" s="267"/>
      <c r="AG284" s="278"/>
      <c r="AH284" s="262"/>
      <c r="AI284" s="262"/>
      <c r="AJ284" s="262"/>
      <c r="AK284" s="262"/>
      <c r="AL284" s="262"/>
      <c r="AM284" s="262"/>
      <c r="AN284" s="262"/>
      <c r="AO284" s="262"/>
      <c r="AP284" s="262"/>
    </row>
    <row r="285" spans="1:42" x14ac:dyDescent="0.25">
      <c r="A285" s="262"/>
      <c r="B285" s="263"/>
      <c r="C285" s="261"/>
      <c r="D285" s="264"/>
      <c r="E285" s="265"/>
      <c r="F285" s="405"/>
      <c r="G285" s="261"/>
      <c r="H285" s="261"/>
      <c r="I285" s="273"/>
      <c r="J285" s="265"/>
      <c r="K285" s="444"/>
      <c r="L285" s="261"/>
      <c r="M285" s="261"/>
      <c r="N285" s="273"/>
      <c r="O285" s="263"/>
      <c r="P285" s="268"/>
      <c r="Q285" s="269"/>
      <c r="R285" s="270"/>
      <c r="S285" s="270"/>
      <c r="T285" s="271"/>
      <c r="U285" s="272"/>
      <c r="V285" s="342"/>
      <c r="W285" s="261"/>
      <c r="X285" s="261"/>
      <c r="Y285" s="261"/>
      <c r="Z285" s="263"/>
      <c r="AA285" s="273"/>
      <c r="AB285" s="265"/>
      <c r="AC285" s="270"/>
      <c r="AD285" s="266"/>
      <c r="AE285" s="290"/>
      <c r="AF285" s="267"/>
      <c r="AG285" s="278"/>
      <c r="AH285" s="262"/>
      <c r="AI285" s="262"/>
      <c r="AJ285" s="262"/>
      <c r="AK285" s="262"/>
      <c r="AL285" s="262"/>
      <c r="AM285" s="262"/>
      <c r="AN285" s="262"/>
      <c r="AO285" s="262"/>
      <c r="AP285" s="262"/>
    </row>
    <row r="286" spans="1:42" ht="36" customHeight="1" x14ac:dyDescent="0.25">
      <c r="A286" s="262"/>
      <c r="B286" s="263"/>
      <c r="C286" s="261"/>
      <c r="D286" s="264"/>
      <c r="E286" s="265"/>
      <c r="F286" s="405"/>
      <c r="G286" s="261"/>
      <c r="H286" s="261"/>
      <c r="I286" s="273"/>
      <c r="J286" s="265"/>
      <c r="K286" s="444"/>
      <c r="L286" s="261"/>
      <c r="M286" s="261"/>
      <c r="N286" s="273"/>
      <c r="O286" s="263"/>
      <c r="P286" s="268"/>
      <c r="Q286" s="268"/>
      <c r="R286" s="270"/>
      <c r="S286" s="270"/>
      <c r="T286" s="271"/>
      <c r="U286" s="272"/>
      <c r="V286" s="342"/>
      <c r="W286" s="261"/>
      <c r="X286" s="261"/>
      <c r="Y286" s="261"/>
      <c r="Z286" s="263"/>
      <c r="AA286" s="273"/>
      <c r="AB286" s="265"/>
      <c r="AC286" s="270"/>
      <c r="AD286" s="266"/>
      <c r="AE286" s="290"/>
      <c r="AF286" s="267"/>
      <c r="AG286" s="278"/>
      <c r="AH286" s="262"/>
      <c r="AI286" s="262"/>
      <c r="AJ286" s="262"/>
      <c r="AK286" s="262"/>
      <c r="AL286" s="262"/>
      <c r="AM286" s="262"/>
      <c r="AN286" s="262"/>
      <c r="AO286" s="262"/>
      <c r="AP286" s="262"/>
    </row>
    <row r="287" spans="1:42" ht="63" customHeight="1" x14ac:dyDescent="0.25">
      <c r="A287" s="262"/>
      <c r="B287" s="263"/>
      <c r="C287" s="261"/>
      <c r="D287" s="264"/>
      <c r="E287" s="265"/>
      <c r="F287" s="405"/>
      <c r="G287" s="261"/>
      <c r="H287" s="261"/>
      <c r="I287" s="273"/>
      <c r="J287" s="265"/>
      <c r="K287" s="444"/>
      <c r="L287" s="261"/>
      <c r="M287" s="261"/>
      <c r="N287" s="273"/>
      <c r="O287" s="263"/>
      <c r="P287" s="268"/>
      <c r="Q287" s="268"/>
      <c r="R287" s="270"/>
      <c r="S287" s="270"/>
      <c r="T287" s="271"/>
      <c r="U287" s="272"/>
      <c r="V287" s="342"/>
      <c r="W287" s="261"/>
      <c r="X287" s="261"/>
      <c r="Y287" s="261"/>
      <c r="Z287" s="263"/>
      <c r="AA287" s="273"/>
      <c r="AB287" s="265"/>
      <c r="AC287" s="270"/>
      <c r="AD287" s="266"/>
      <c r="AE287" s="261"/>
      <c r="AF287" s="267"/>
      <c r="AG287" s="278"/>
      <c r="AH287" s="262"/>
      <c r="AI287" s="262"/>
      <c r="AJ287" s="262"/>
      <c r="AK287" s="262"/>
      <c r="AL287" s="262"/>
      <c r="AM287" s="262"/>
      <c r="AN287" s="262"/>
      <c r="AO287" s="262"/>
      <c r="AP287" s="262"/>
    </row>
    <row r="288" spans="1:42" x14ac:dyDescent="0.25">
      <c r="A288" s="262"/>
      <c r="B288" s="263"/>
      <c r="C288" s="261"/>
      <c r="D288" s="264"/>
      <c r="E288" s="265"/>
      <c r="F288" s="405"/>
      <c r="G288" s="261"/>
      <c r="H288" s="261"/>
      <c r="I288" s="273"/>
      <c r="J288" s="265"/>
      <c r="K288" s="444"/>
      <c r="L288" s="261"/>
      <c r="M288" s="261"/>
      <c r="N288" s="273"/>
      <c r="O288" s="263"/>
      <c r="P288" s="268"/>
      <c r="Q288" s="269"/>
      <c r="R288" s="270"/>
      <c r="S288" s="270"/>
      <c r="T288" s="271"/>
      <c r="U288" s="272"/>
      <c r="V288" s="342"/>
      <c r="W288" s="261"/>
      <c r="X288" s="261"/>
      <c r="Y288" s="261"/>
      <c r="Z288" s="263"/>
      <c r="AA288" s="273"/>
      <c r="AB288" s="261"/>
      <c r="AC288" s="270"/>
      <c r="AD288" s="266"/>
      <c r="AE288" s="261"/>
      <c r="AF288" s="267"/>
      <c r="AG288" s="278"/>
      <c r="AH288" s="262"/>
      <c r="AI288" s="262"/>
      <c r="AJ288" s="262"/>
      <c r="AK288" s="262"/>
      <c r="AL288" s="262"/>
      <c r="AM288" s="262"/>
      <c r="AN288" s="262"/>
      <c r="AO288" s="262"/>
      <c r="AP288" s="262"/>
    </row>
    <row r="289" spans="1:42" x14ac:dyDescent="0.25">
      <c r="A289" s="262"/>
      <c r="B289" s="263"/>
      <c r="C289" s="261"/>
      <c r="D289" s="261"/>
      <c r="E289" s="261"/>
      <c r="F289" s="263"/>
      <c r="G289" s="261"/>
      <c r="H289" s="261"/>
      <c r="I289" s="273"/>
      <c r="J289" s="265"/>
      <c r="K289" s="444"/>
      <c r="L289" s="261"/>
      <c r="M289" s="261"/>
      <c r="N289" s="273"/>
      <c r="O289" s="263"/>
      <c r="P289" s="268"/>
      <c r="Q289" s="269"/>
      <c r="R289" s="270"/>
      <c r="S289" s="270"/>
      <c r="T289" s="270"/>
      <c r="U289" s="272"/>
      <c r="V289" s="342"/>
      <c r="W289" s="261"/>
      <c r="X289" s="261"/>
      <c r="Y289" s="261"/>
      <c r="Z289" s="263"/>
      <c r="AA289" s="273"/>
      <c r="AB289" s="261"/>
      <c r="AC289" s="270"/>
      <c r="AD289" s="266"/>
      <c r="AE289" s="261"/>
      <c r="AF289" s="267"/>
      <c r="AG289" s="262"/>
      <c r="AH289" s="262"/>
      <c r="AI289" s="262"/>
      <c r="AJ289" s="262"/>
      <c r="AK289" s="262"/>
      <c r="AL289" s="262"/>
      <c r="AM289" s="262"/>
      <c r="AN289" s="262"/>
      <c r="AO289" s="262"/>
      <c r="AP289" s="262"/>
    </row>
    <row r="290" spans="1:42" x14ac:dyDescent="0.25">
      <c r="A290" s="262"/>
      <c r="B290" s="263"/>
      <c r="C290" s="261"/>
      <c r="D290" s="261"/>
      <c r="E290" s="261"/>
      <c r="F290" s="263"/>
      <c r="G290" s="261"/>
      <c r="H290" s="261"/>
      <c r="I290" s="273"/>
      <c r="J290" s="265"/>
      <c r="K290" s="444"/>
      <c r="L290" s="261"/>
      <c r="M290" s="261"/>
      <c r="N290" s="273"/>
      <c r="O290" s="263"/>
      <c r="P290" s="268"/>
      <c r="Q290" s="269"/>
      <c r="R290" s="270"/>
      <c r="S290" s="270"/>
      <c r="T290" s="270"/>
      <c r="U290" s="272"/>
      <c r="V290" s="342"/>
      <c r="W290" s="261"/>
      <c r="X290" s="261"/>
      <c r="Y290" s="261"/>
      <c r="Z290" s="263"/>
      <c r="AA290" s="273"/>
      <c r="AB290" s="261"/>
      <c r="AC290" s="270"/>
      <c r="AD290" s="266"/>
      <c r="AE290" s="261"/>
      <c r="AF290" s="267"/>
      <c r="AG290" s="262"/>
      <c r="AH290" s="262"/>
      <c r="AI290" s="262"/>
      <c r="AJ290" s="262"/>
      <c r="AK290" s="262"/>
      <c r="AL290" s="262"/>
      <c r="AM290" s="262"/>
      <c r="AN290" s="262"/>
      <c r="AO290" s="262"/>
      <c r="AP290" s="262"/>
    </row>
    <row r="291" spans="1:42" x14ac:dyDescent="0.25">
      <c r="A291" s="262"/>
      <c r="B291" s="263"/>
      <c r="C291" s="261"/>
      <c r="D291" s="261"/>
      <c r="E291" s="261"/>
      <c r="F291" s="263"/>
      <c r="G291" s="261"/>
      <c r="H291" s="261"/>
      <c r="I291" s="273"/>
      <c r="J291" s="265"/>
      <c r="K291" s="444"/>
      <c r="L291" s="261"/>
      <c r="M291" s="261"/>
      <c r="N291" s="273"/>
      <c r="O291" s="263"/>
      <c r="P291" s="268"/>
      <c r="Q291" s="269"/>
      <c r="R291" s="270"/>
      <c r="S291" s="270"/>
      <c r="T291" s="270"/>
      <c r="U291" s="272"/>
      <c r="V291" s="342"/>
      <c r="W291" s="261"/>
      <c r="X291" s="261"/>
      <c r="Y291" s="261"/>
      <c r="Z291" s="263"/>
      <c r="AA291" s="273"/>
      <c r="AB291" s="261"/>
      <c r="AC291" s="270"/>
      <c r="AD291" s="266"/>
      <c r="AE291" s="261"/>
      <c r="AF291" s="267"/>
      <c r="AG291" s="262"/>
      <c r="AH291" s="262"/>
      <c r="AI291" s="262"/>
      <c r="AJ291" s="262"/>
      <c r="AK291" s="262"/>
      <c r="AL291" s="262"/>
      <c r="AM291" s="262"/>
      <c r="AN291" s="262"/>
      <c r="AO291" s="262"/>
      <c r="AP291" s="262"/>
    </row>
    <row r="292" spans="1:42" x14ac:dyDescent="0.25">
      <c r="A292" s="262"/>
      <c r="B292" s="263"/>
      <c r="C292" s="261"/>
      <c r="D292" s="261"/>
      <c r="E292" s="261"/>
      <c r="F292" s="263"/>
      <c r="G292" s="261"/>
      <c r="H292" s="261"/>
      <c r="I292" s="273"/>
      <c r="J292" s="265"/>
      <c r="K292" s="444"/>
      <c r="L292" s="261"/>
      <c r="M292" s="261"/>
      <c r="N292" s="273"/>
      <c r="O292" s="263"/>
      <c r="P292" s="268"/>
      <c r="Q292" s="269"/>
      <c r="R292" s="270"/>
      <c r="S292" s="270"/>
      <c r="T292" s="270"/>
      <c r="U292" s="272"/>
      <c r="V292" s="342"/>
      <c r="W292" s="261"/>
      <c r="X292" s="261"/>
      <c r="Y292" s="261"/>
      <c r="Z292" s="263"/>
      <c r="AA292" s="273"/>
      <c r="AB292" s="261"/>
      <c r="AC292" s="270"/>
      <c r="AD292" s="266"/>
      <c r="AE292" s="261"/>
      <c r="AF292" s="267"/>
      <c r="AG292" s="262"/>
      <c r="AH292" s="262"/>
      <c r="AI292" s="262"/>
      <c r="AJ292" s="262"/>
      <c r="AK292" s="262"/>
      <c r="AL292" s="262"/>
      <c r="AM292" s="262"/>
      <c r="AN292" s="262"/>
      <c r="AO292" s="262"/>
      <c r="AP292" s="262"/>
    </row>
    <row r="293" spans="1:42" x14ac:dyDescent="0.25">
      <c r="A293" s="262"/>
      <c r="B293" s="263"/>
      <c r="C293" s="261"/>
      <c r="D293" s="261"/>
      <c r="E293" s="261"/>
      <c r="F293" s="263"/>
      <c r="G293" s="261"/>
      <c r="H293" s="261"/>
      <c r="I293" s="273"/>
      <c r="J293" s="265"/>
      <c r="K293" s="444"/>
      <c r="L293" s="261"/>
      <c r="M293" s="261"/>
      <c r="N293" s="273"/>
      <c r="O293" s="263"/>
      <c r="P293" s="268"/>
      <c r="Q293" s="269"/>
      <c r="R293" s="270"/>
      <c r="S293" s="270"/>
      <c r="T293" s="270"/>
      <c r="U293" s="272"/>
      <c r="V293" s="342"/>
      <c r="W293" s="261"/>
      <c r="X293" s="261"/>
      <c r="Y293" s="261"/>
      <c r="Z293" s="263"/>
      <c r="AA293" s="273"/>
      <c r="AB293" s="261"/>
      <c r="AC293" s="270"/>
      <c r="AD293" s="266"/>
      <c r="AE293" s="261"/>
      <c r="AF293" s="267"/>
      <c r="AG293" s="262"/>
      <c r="AH293" s="262"/>
      <c r="AI293" s="262"/>
      <c r="AJ293" s="262"/>
      <c r="AK293" s="262"/>
      <c r="AL293" s="262"/>
      <c r="AM293" s="262"/>
      <c r="AN293" s="262"/>
      <c r="AO293" s="262"/>
      <c r="AP293" s="262"/>
    </row>
    <row r="294" spans="1:42" x14ac:dyDescent="0.25">
      <c r="A294" s="262"/>
      <c r="B294" s="263"/>
      <c r="C294" s="261"/>
      <c r="D294" s="261"/>
      <c r="E294" s="261"/>
      <c r="F294" s="263"/>
      <c r="G294" s="261"/>
      <c r="H294" s="261"/>
      <c r="I294" s="273"/>
      <c r="J294" s="265"/>
      <c r="K294" s="444"/>
      <c r="L294" s="261"/>
      <c r="M294" s="261"/>
      <c r="N294" s="273"/>
      <c r="O294" s="263"/>
      <c r="P294" s="268"/>
      <c r="Q294" s="269"/>
      <c r="R294" s="270"/>
      <c r="S294" s="270"/>
      <c r="T294" s="270"/>
      <c r="U294" s="272"/>
      <c r="V294" s="342"/>
      <c r="W294" s="261"/>
      <c r="X294" s="261"/>
      <c r="Y294" s="261"/>
      <c r="Z294" s="263"/>
      <c r="AA294" s="273"/>
      <c r="AB294" s="261"/>
      <c r="AC294" s="270"/>
      <c r="AD294" s="266"/>
      <c r="AE294" s="261"/>
      <c r="AF294" s="267"/>
      <c r="AG294" s="262"/>
      <c r="AH294" s="262"/>
      <c r="AI294" s="262"/>
      <c r="AJ294" s="262"/>
      <c r="AK294" s="262"/>
      <c r="AL294" s="262"/>
      <c r="AM294" s="262"/>
      <c r="AN294" s="262"/>
      <c r="AO294" s="262"/>
      <c r="AP294" s="262"/>
    </row>
    <row r="295" spans="1:42" x14ac:dyDescent="0.25">
      <c r="A295" s="262"/>
      <c r="B295" s="263"/>
      <c r="C295" s="261"/>
      <c r="D295" s="261"/>
      <c r="E295" s="261"/>
      <c r="F295" s="263"/>
      <c r="G295" s="261"/>
      <c r="H295" s="261"/>
      <c r="I295" s="273"/>
      <c r="J295" s="265"/>
      <c r="K295" s="444"/>
      <c r="L295" s="261"/>
      <c r="M295" s="261"/>
      <c r="N295" s="273"/>
      <c r="O295" s="263"/>
      <c r="P295" s="268"/>
      <c r="Q295" s="269"/>
      <c r="R295" s="270"/>
      <c r="S295" s="270"/>
      <c r="T295" s="270"/>
      <c r="U295" s="272"/>
      <c r="V295" s="342"/>
      <c r="W295" s="261"/>
      <c r="X295" s="261"/>
      <c r="Y295" s="261"/>
      <c r="Z295" s="263"/>
      <c r="AA295" s="273"/>
      <c r="AB295" s="261"/>
      <c r="AC295" s="270"/>
      <c r="AD295" s="266"/>
      <c r="AE295" s="261"/>
      <c r="AF295" s="267"/>
      <c r="AG295" s="262"/>
      <c r="AH295" s="262"/>
      <c r="AI295" s="262"/>
      <c r="AJ295" s="262"/>
      <c r="AK295" s="262"/>
      <c r="AL295" s="262"/>
      <c r="AM295" s="262"/>
      <c r="AN295" s="262"/>
      <c r="AO295" s="262"/>
      <c r="AP295" s="262"/>
    </row>
    <row r="296" spans="1:42" x14ac:dyDescent="0.25">
      <c r="A296" s="262"/>
      <c r="B296" s="263"/>
      <c r="C296" s="261"/>
      <c r="D296" s="261"/>
      <c r="E296" s="261"/>
      <c r="F296" s="263"/>
      <c r="G296" s="261"/>
      <c r="H296" s="261"/>
      <c r="I296" s="273"/>
      <c r="J296" s="265"/>
      <c r="K296" s="444"/>
      <c r="L296" s="261"/>
      <c r="M296" s="261"/>
      <c r="N296" s="273"/>
      <c r="O296" s="263"/>
      <c r="P296" s="268"/>
      <c r="Q296" s="269"/>
      <c r="R296" s="270"/>
      <c r="S296" s="270"/>
      <c r="T296" s="270"/>
      <c r="U296" s="272"/>
      <c r="V296" s="342"/>
      <c r="W296" s="261"/>
      <c r="X296" s="261"/>
      <c r="Y296" s="261"/>
      <c r="Z296" s="263"/>
      <c r="AA296" s="273"/>
      <c r="AB296" s="261"/>
      <c r="AC296" s="270"/>
      <c r="AD296" s="266"/>
      <c r="AE296" s="261"/>
      <c r="AF296" s="267"/>
      <c r="AG296" s="262"/>
      <c r="AH296" s="262"/>
      <c r="AI296" s="262"/>
      <c r="AJ296" s="262"/>
      <c r="AK296" s="262"/>
      <c r="AL296" s="262"/>
      <c r="AM296" s="262"/>
      <c r="AN296" s="262"/>
      <c r="AO296" s="262"/>
      <c r="AP296" s="262"/>
    </row>
    <row r="297" spans="1:42" x14ac:dyDescent="0.25">
      <c r="A297" s="262"/>
      <c r="B297" s="263"/>
      <c r="C297" s="261"/>
      <c r="D297" s="261"/>
      <c r="E297" s="261"/>
      <c r="F297" s="263"/>
      <c r="G297" s="261"/>
      <c r="H297" s="261"/>
      <c r="I297" s="273"/>
      <c r="J297" s="265"/>
      <c r="K297" s="444"/>
      <c r="L297" s="261"/>
      <c r="M297" s="261"/>
      <c r="N297" s="273"/>
      <c r="O297" s="263"/>
      <c r="P297" s="268"/>
      <c r="Q297" s="269"/>
      <c r="R297" s="270"/>
      <c r="S297" s="270"/>
      <c r="T297" s="270"/>
      <c r="U297" s="272"/>
      <c r="V297" s="342"/>
      <c r="W297" s="261"/>
      <c r="X297" s="261"/>
      <c r="Y297" s="261"/>
      <c r="Z297" s="263"/>
      <c r="AA297" s="273"/>
      <c r="AB297" s="261"/>
      <c r="AC297" s="270"/>
      <c r="AD297" s="266"/>
      <c r="AE297" s="261"/>
      <c r="AF297" s="267"/>
      <c r="AG297" s="262"/>
      <c r="AH297" s="262"/>
      <c r="AI297" s="262"/>
      <c r="AJ297" s="262"/>
      <c r="AK297" s="262"/>
      <c r="AL297" s="262"/>
      <c r="AM297" s="262"/>
      <c r="AN297" s="262"/>
      <c r="AO297" s="262"/>
      <c r="AP297" s="262"/>
    </row>
    <row r="298" spans="1:42" x14ac:dyDescent="0.25">
      <c r="A298" s="262"/>
      <c r="B298" s="263"/>
      <c r="C298" s="261"/>
      <c r="D298" s="261"/>
      <c r="E298" s="261"/>
      <c r="F298" s="263"/>
      <c r="G298" s="261"/>
      <c r="H298" s="261"/>
      <c r="I298" s="273"/>
      <c r="J298" s="265"/>
      <c r="K298" s="444"/>
      <c r="L298" s="261"/>
      <c r="M298" s="261"/>
      <c r="N298" s="273"/>
      <c r="O298" s="263"/>
      <c r="P298" s="268"/>
      <c r="Q298" s="269"/>
      <c r="R298" s="270"/>
      <c r="S298" s="270"/>
      <c r="T298" s="270"/>
      <c r="U298" s="272"/>
      <c r="V298" s="342"/>
      <c r="W298" s="261"/>
      <c r="X298" s="261"/>
      <c r="Y298" s="261"/>
      <c r="Z298" s="263"/>
      <c r="AA298" s="273"/>
      <c r="AB298" s="261"/>
      <c r="AC298" s="270"/>
      <c r="AD298" s="266"/>
      <c r="AE298" s="261"/>
      <c r="AF298" s="267"/>
      <c r="AG298" s="262"/>
      <c r="AH298" s="262"/>
      <c r="AI298" s="262"/>
      <c r="AJ298" s="262"/>
      <c r="AK298" s="262"/>
      <c r="AL298" s="262"/>
      <c r="AM298" s="262"/>
      <c r="AN298" s="262"/>
      <c r="AO298" s="262"/>
      <c r="AP298" s="262"/>
    </row>
    <row r="299" spans="1:42" x14ac:dyDescent="0.25">
      <c r="A299" s="262"/>
      <c r="B299" s="263"/>
      <c r="C299" s="261"/>
      <c r="D299" s="261"/>
      <c r="E299" s="261"/>
      <c r="F299" s="263"/>
      <c r="G299" s="261"/>
      <c r="H299" s="261"/>
      <c r="I299" s="273"/>
      <c r="J299" s="265"/>
      <c r="K299" s="444"/>
      <c r="L299" s="261"/>
      <c r="M299" s="261"/>
      <c r="N299" s="273"/>
      <c r="O299" s="263"/>
      <c r="P299" s="268"/>
      <c r="Q299" s="269"/>
      <c r="R299" s="270"/>
      <c r="S299" s="270"/>
      <c r="T299" s="270"/>
      <c r="U299" s="272"/>
      <c r="V299" s="342"/>
      <c r="W299" s="261"/>
      <c r="X299" s="261"/>
      <c r="Y299" s="261"/>
      <c r="Z299" s="263"/>
      <c r="AA299" s="273"/>
      <c r="AB299" s="261"/>
      <c r="AC299" s="270"/>
      <c r="AD299" s="266"/>
      <c r="AE299" s="261"/>
      <c r="AF299" s="267"/>
      <c r="AG299" s="262"/>
      <c r="AH299" s="262"/>
      <c r="AI299" s="262"/>
      <c r="AJ299" s="262"/>
      <c r="AK299" s="262"/>
      <c r="AL299" s="262"/>
      <c r="AM299" s="262"/>
      <c r="AN299" s="262"/>
      <c r="AO299" s="262"/>
      <c r="AP299" s="262"/>
    </row>
    <row r="300" spans="1:42" x14ac:dyDescent="0.25">
      <c r="A300" s="262"/>
      <c r="B300" s="263"/>
      <c r="C300" s="261"/>
      <c r="D300" s="261"/>
      <c r="E300" s="261"/>
      <c r="F300" s="263"/>
      <c r="G300" s="261"/>
      <c r="H300" s="261"/>
      <c r="I300" s="273"/>
      <c r="J300" s="265"/>
      <c r="K300" s="444"/>
      <c r="L300" s="261"/>
      <c r="M300" s="261"/>
      <c r="N300" s="273"/>
      <c r="O300" s="263"/>
      <c r="P300" s="268"/>
      <c r="Q300" s="269"/>
      <c r="R300" s="270"/>
      <c r="S300" s="270"/>
      <c r="T300" s="270"/>
      <c r="U300" s="272"/>
      <c r="V300" s="342"/>
      <c r="W300" s="261"/>
      <c r="X300" s="261"/>
      <c r="Y300" s="261"/>
      <c r="Z300" s="263"/>
      <c r="AA300" s="273"/>
      <c r="AB300" s="261"/>
      <c r="AC300" s="270"/>
      <c r="AD300" s="266"/>
      <c r="AE300" s="261"/>
      <c r="AF300" s="267"/>
      <c r="AG300" s="262"/>
      <c r="AH300" s="262"/>
      <c r="AI300" s="262"/>
      <c r="AJ300" s="262"/>
      <c r="AK300" s="262"/>
      <c r="AL300" s="262"/>
      <c r="AM300" s="262"/>
      <c r="AN300" s="262"/>
      <c r="AO300" s="262"/>
      <c r="AP300" s="262"/>
    </row>
    <row r="301" spans="1:42" x14ac:dyDescent="0.25">
      <c r="A301" s="262"/>
      <c r="B301" s="369"/>
      <c r="C301" s="262"/>
      <c r="D301" s="262"/>
      <c r="E301" s="262"/>
      <c r="F301" s="369"/>
      <c r="G301" s="262"/>
      <c r="H301" s="262"/>
      <c r="I301" s="393"/>
      <c r="J301" s="394"/>
      <c r="K301" s="448"/>
      <c r="L301" s="262"/>
      <c r="M301" s="262"/>
      <c r="N301" s="393"/>
      <c r="O301" s="369"/>
      <c r="P301" s="395"/>
      <c r="Q301" s="396"/>
      <c r="R301" s="397"/>
      <c r="S301" s="397"/>
      <c r="T301" s="397"/>
      <c r="U301" s="375"/>
      <c r="V301" s="416"/>
      <c r="W301" s="262"/>
      <c r="X301" s="262"/>
      <c r="Y301" s="262"/>
      <c r="Z301" s="369"/>
      <c r="AA301" s="393"/>
      <c r="AB301" s="262"/>
      <c r="AC301" s="397"/>
      <c r="AD301" s="398"/>
      <c r="AE301" s="262"/>
      <c r="AF301" s="286"/>
      <c r="AG301" s="262"/>
      <c r="AH301" s="262"/>
      <c r="AI301" s="262"/>
      <c r="AJ301" s="262"/>
      <c r="AK301" s="262"/>
      <c r="AL301" s="262"/>
      <c r="AM301" s="262"/>
      <c r="AN301" s="262"/>
      <c r="AO301" s="262"/>
      <c r="AP301" s="262"/>
    </row>
    <row r="302" spans="1:42" x14ac:dyDescent="0.25">
      <c r="A302" s="262"/>
      <c r="B302" s="369"/>
      <c r="C302" s="262"/>
      <c r="D302" s="262"/>
      <c r="E302" s="262"/>
      <c r="F302" s="369"/>
      <c r="G302" s="262"/>
      <c r="H302" s="262"/>
      <c r="I302" s="393"/>
      <c r="J302" s="394"/>
      <c r="K302" s="448"/>
      <c r="L302" s="262"/>
      <c r="M302" s="262"/>
      <c r="N302" s="393"/>
      <c r="O302" s="369"/>
      <c r="P302" s="395"/>
      <c r="Q302" s="396"/>
      <c r="R302" s="397"/>
      <c r="S302" s="397"/>
      <c r="T302" s="397"/>
      <c r="U302" s="375"/>
      <c r="V302" s="416"/>
      <c r="W302" s="262"/>
      <c r="X302" s="262"/>
      <c r="Y302" s="262"/>
      <c r="Z302" s="369"/>
      <c r="AA302" s="393"/>
      <c r="AB302" s="262"/>
      <c r="AC302" s="397"/>
      <c r="AD302" s="398"/>
      <c r="AE302" s="262"/>
      <c r="AF302" s="286"/>
      <c r="AG302" s="262"/>
      <c r="AH302" s="262"/>
      <c r="AI302" s="262"/>
      <c r="AJ302" s="262"/>
      <c r="AK302" s="262"/>
      <c r="AL302" s="262"/>
      <c r="AM302" s="262"/>
      <c r="AN302" s="262"/>
      <c r="AO302" s="262"/>
      <c r="AP302" s="262"/>
    </row>
    <row r="303" spans="1:42" x14ac:dyDescent="0.25">
      <c r="A303" s="262"/>
      <c r="B303" s="369"/>
      <c r="C303" s="262"/>
      <c r="D303" s="262"/>
      <c r="E303" s="262"/>
      <c r="F303" s="369"/>
      <c r="G303" s="262"/>
      <c r="H303" s="262"/>
      <c r="I303" s="393"/>
      <c r="J303" s="394"/>
      <c r="K303" s="448"/>
      <c r="L303" s="262"/>
      <c r="M303" s="262"/>
      <c r="N303" s="393"/>
      <c r="O303" s="369"/>
      <c r="P303" s="395"/>
      <c r="Q303" s="396"/>
      <c r="R303" s="397"/>
      <c r="S303" s="397"/>
      <c r="T303" s="397"/>
      <c r="U303" s="375"/>
      <c r="V303" s="416"/>
      <c r="W303" s="262"/>
      <c r="X303" s="262"/>
      <c r="Y303" s="262"/>
      <c r="Z303" s="369"/>
      <c r="AA303" s="393"/>
      <c r="AB303" s="262"/>
      <c r="AC303" s="397"/>
      <c r="AD303" s="398"/>
      <c r="AE303" s="262"/>
      <c r="AF303" s="286"/>
      <c r="AG303" s="262"/>
      <c r="AH303" s="262"/>
      <c r="AI303" s="262"/>
      <c r="AJ303" s="262"/>
      <c r="AK303" s="262"/>
      <c r="AL303" s="262"/>
      <c r="AM303" s="262"/>
      <c r="AN303" s="262"/>
      <c r="AO303" s="262"/>
      <c r="AP303" s="262"/>
    </row>
    <row r="304" spans="1:42" x14ac:dyDescent="0.25">
      <c r="A304" s="262"/>
      <c r="B304" s="369"/>
      <c r="C304" s="262"/>
      <c r="D304" s="262"/>
      <c r="E304" s="262"/>
      <c r="F304" s="369"/>
      <c r="G304" s="262"/>
      <c r="H304" s="262"/>
      <c r="I304" s="393"/>
      <c r="J304" s="394"/>
      <c r="K304" s="448"/>
      <c r="L304" s="262"/>
      <c r="M304" s="262"/>
      <c r="N304" s="393"/>
      <c r="O304" s="369"/>
      <c r="P304" s="395"/>
      <c r="Q304" s="396"/>
      <c r="R304" s="397"/>
      <c r="S304" s="397"/>
      <c r="T304" s="397"/>
      <c r="U304" s="375"/>
      <c r="V304" s="416"/>
      <c r="W304" s="262"/>
      <c r="X304" s="262"/>
      <c r="Y304" s="262"/>
      <c r="Z304" s="369"/>
      <c r="AA304" s="393"/>
      <c r="AB304" s="262"/>
      <c r="AC304" s="397"/>
      <c r="AD304" s="398"/>
      <c r="AE304" s="262"/>
      <c r="AF304" s="286"/>
      <c r="AG304" s="262"/>
      <c r="AH304" s="262"/>
      <c r="AI304" s="262"/>
      <c r="AJ304" s="262"/>
      <c r="AK304" s="262"/>
      <c r="AL304" s="262"/>
      <c r="AM304" s="262"/>
      <c r="AN304" s="262"/>
      <c r="AO304" s="262"/>
      <c r="AP304" s="262"/>
    </row>
    <row r="305" spans="1:42" x14ac:dyDescent="0.25">
      <c r="A305" s="262"/>
      <c r="B305" s="369"/>
      <c r="C305" s="262"/>
      <c r="D305" s="262"/>
      <c r="E305" s="262"/>
      <c r="F305" s="369"/>
      <c r="G305" s="262"/>
      <c r="H305" s="262"/>
      <c r="I305" s="393"/>
      <c r="J305" s="394"/>
      <c r="K305" s="448"/>
      <c r="L305" s="262"/>
      <c r="M305" s="262"/>
      <c r="N305" s="393"/>
      <c r="O305" s="369"/>
      <c r="P305" s="395"/>
      <c r="Q305" s="396"/>
      <c r="R305" s="397"/>
      <c r="S305" s="397"/>
      <c r="T305" s="397"/>
      <c r="U305" s="375"/>
      <c r="V305" s="416"/>
      <c r="W305" s="262"/>
      <c r="X305" s="262"/>
      <c r="Y305" s="262"/>
      <c r="Z305" s="369"/>
      <c r="AA305" s="393"/>
      <c r="AB305" s="262"/>
      <c r="AC305" s="397"/>
      <c r="AD305" s="398"/>
      <c r="AE305" s="262"/>
      <c r="AF305" s="286"/>
      <c r="AG305" s="262"/>
      <c r="AH305" s="262"/>
      <c r="AI305" s="262"/>
      <c r="AJ305" s="262"/>
      <c r="AK305" s="262"/>
      <c r="AL305" s="262"/>
      <c r="AM305" s="262"/>
      <c r="AN305" s="262"/>
      <c r="AO305" s="262"/>
      <c r="AP305" s="262"/>
    </row>
    <row r="306" spans="1:42" x14ac:dyDescent="0.25">
      <c r="A306" s="262"/>
      <c r="B306" s="369"/>
      <c r="C306" s="262"/>
      <c r="D306" s="262"/>
      <c r="E306" s="262"/>
      <c r="F306" s="369"/>
      <c r="G306" s="262"/>
      <c r="H306" s="262"/>
      <c r="I306" s="393"/>
      <c r="J306" s="394"/>
      <c r="K306" s="448"/>
      <c r="L306" s="262"/>
      <c r="M306" s="262"/>
      <c r="N306" s="393"/>
      <c r="O306" s="369"/>
      <c r="P306" s="395"/>
      <c r="Q306" s="396"/>
      <c r="R306" s="397"/>
      <c r="S306" s="397"/>
      <c r="T306" s="397"/>
      <c r="U306" s="375"/>
      <c r="V306" s="416"/>
      <c r="W306" s="262"/>
      <c r="X306" s="262"/>
      <c r="Y306" s="262"/>
      <c r="Z306" s="369"/>
      <c r="AA306" s="393"/>
      <c r="AB306" s="262"/>
      <c r="AC306" s="397"/>
      <c r="AD306" s="398"/>
      <c r="AE306" s="262"/>
      <c r="AF306" s="286"/>
      <c r="AG306" s="262"/>
      <c r="AH306" s="262"/>
      <c r="AI306" s="262"/>
      <c r="AJ306" s="262"/>
      <c r="AK306" s="262"/>
      <c r="AL306" s="262"/>
      <c r="AM306" s="262"/>
      <c r="AN306" s="262"/>
      <c r="AO306" s="262"/>
      <c r="AP306" s="262"/>
    </row>
    <row r="307" spans="1:42" x14ac:dyDescent="0.25">
      <c r="A307" s="262"/>
      <c r="B307" s="369"/>
      <c r="C307" s="262"/>
      <c r="D307" s="262"/>
      <c r="E307" s="262"/>
      <c r="F307" s="369"/>
      <c r="G307" s="262"/>
      <c r="H307" s="262"/>
      <c r="I307" s="393"/>
      <c r="J307" s="394"/>
      <c r="K307" s="448"/>
      <c r="L307" s="262"/>
      <c r="M307" s="262"/>
      <c r="N307" s="393"/>
      <c r="O307" s="369"/>
      <c r="P307" s="395"/>
      <c r="Q307" s="396"/>
      <c r="R307" s="397"/>
      <c r="S307" s="397"/>
      <c r="T307" s="397"/>
      <c r="U307" s="375"/>
      <c r="V307" s="416"/>
      <c r="W307" s="262"/>
      <c r="X307" s="262"/>
      <c r="Y307" s="262"/>
      <c r="Z307" s="369"/>
      <c r="AA307" s="393"/>
      <c r="AB307" s="262"/>
      <c r="AC307" s="397"/>
      <c r="AD307" s="398"/>
      <c r="AE307" s="262"/>
      <c r="AF307" s="286"/>
      <c r="AG307" s="262"/>
      <c r="AH307" s="262"/>
      <c r="AI307" s="262"/>
      <c r="AJ307" s="262"/>
      <c r="AK307" s="262"/>
      <c r="AL307" s="262"/>
      <c r="AM307" s="262"/>
      <c r="AN307" s="262"/>
      <c r="AO307" s="262"/>
      <c r="AP307" s="262"/>
    </row>
    <row r="308" spans="1:42" x14ac:dyDescent="0.25">
      <c r="A308" s="262"/>
      <c r="B308" s="369"/>
      <c r="C308" s="262"/>
      <c r="D308" s="262"/>
      <c r="E308" s="262"/>
      <c r="F308" s="369"/>
      <c r="G308" s="262"/>
      <c r="H308" s="262"/>
      <c r="I308" s="393"/>
      <c r="J308" s="394"/>
      <c r="K308" s="448"/>
      <c r="L308" s="262"/>
      <c r="M308" s="262"/>
      <c r="N308" s="393"/>
      <c r="O308" s="369"/>
      <c r="P308" s="395"/>
      <c r="Q308" s="396"/>
      <c r="R308" s="397"/>
      <c r="S308" s="397"/>
      <c r="T308" s="397"/>
      <c r="U308" s="375"/>
      <c r="V308" s="416"/>
      <c r="W308" s="262"/>
      <c r="X308" s="262"/>
      <c r="Y308" s="262"/>
      <c r="Z308" s="369"/>
      <c r="AA308" s="393"/>
      <c r="AB308" s="262"/>
      <c r="AC308" s="397"/>
      <c r="AD308" s="398"/>
      <c r="AE308" s="262"/>
      <c r="AF308" s="286"/>
      <c r="AG308" s="262"/>
      <c r="AH308" s="262"/>
      <c r="AI308" s="262"/>
      <c r="AJ308" s="262"/>
      <c r="AK308" s="262"/>
      <c r="AL308" s="262"/>
      <c r="AM308" s="262"/>
      <c r="AN308" s="262"/>
      <c r="AO308" s="262"/>
      <c r="AP308" s="262"/>
    </row>
    <row r="309" spans="1:42" x14ac:dyDescent="0.25">
      <c r="A309" s="262"/>
      <c r="B309" s="369"/>
      <c r="C309" s="262"/>
      <c r="D309" s="262"/>
      <c r="E309" s="262"/>
      <c r="F309" s="369"/>
      <c r="G309" s="262"/>
      <c r="H309" s="262"/>
      <c r="I309" s="393"/>
      <c r="J309" s="394"/>
      <c r="K309" s="448"/>
      <c r="L309" s="262"/>
      <c r="M309" s="262"/>
      <c r="N309" s="393"/>
      <c r="O309" s="369"/>
      <c r="P309" s="395"/>
      <c r="Q309" s="396"/>
      <c r="R309" s="397"/>
      <c r="S309" s="397"/>
      <c r="T309" s="397"/>
      <c r="U309" s="375"/>
      <c r="V309" s="416"/>
      <c r="W309" s="262"/>
      <c r="X309" s="262"/>
      <c r="Y309" s="262"/>
      <c r="Z309" s="369"/>
      <c r="AA309" s="393"/>
      <c r="AB309" s="262"/>
      <c r="AC309" s="397"/>
      <c r="AD309" s="398"/>
      <c r="AE309" s="262"/>
      <c r="AF309" s="286"/>
      <c r="AG309" s="262"/>
      <c r="AH309" s="262"/>
      <c r="AI309" s="262"/>
      <c r="AJ309" s="262"/>
      <c r="AK309" s="262"/>
      <c r="AL309" s="262"/>
      <c r="AM309" s="262"/>
      <c r="AN309" s="262"/>
      <c r="AO309" s="262"/>
      <c r="AP309" s="262"/>
    </row>
    <row r="310" spans="1:42" x14ac:dyDescent="0.25">
      <c r="A310" s="262"/>
      <c r="B310" s="369"/>
      <c r="C310" s="262"/>
      <c r="D310" s="262"/>
      <c r="E310" s="262"/>
      <c r="F310" s="369"/>
      <c r="G310" s="262"/>
      <c r="H310" s="262"/>
      <c r="I310" s="393"/>
      <c r="J310" s="394"/>
      <c r="K310" s="448"/>
      <c r="L310" s="262"/>
      <c r="M310" s="262"/>
      <c r="N310" s="393"/>
      <c r="O310" s="369"/>
      <c r="P310" s="395"/>
      <c r="Q310" s="396"/>
      <c r="R310" s="397"/>
      <c r="S310" s="397"/>
      <c r="T310" s="397"/>
      <c r="U310" s="375"/>
      <c r="V310" s="416"/>
      <c r="W310" s="262"/>
      <c r="X310" s="262"/>
      <c r="Y310" s="262"/>
      <c r="Z310" s="369"/>
      <c r="AA310" s="393"/>
      <c r="AB310" s="262"/>
      <c r="AC310" s="397"/>
      <c r="AD310" s="398"/>
      <c r="AE310" s="262"/>
      <c r="AF310" s="286"/>
      <c r="AG310" s="262"/>
      <c r="AH310" s="262"/>
      <c r="AI310" s="262"/>
      <c r="AJ310" s="262"/>
      <c r="AK310" s="262"/>
      <c r="AL310" s="262"/>
      <c r="AM310" s="262"/>
      <c r="AN310" s="262"/>
      <c r="AO310" s="262"/>
      <c r="AP310" s="262"/>
    </row>
    <row r="311" spans="1:42" x14ac:dyDescent="0.25">
      <c r="A311" s="262"/>
      <c r="B311" s="369"/>
      <c r="C311" s="262"/>
      <c r="D311" s="262"/>
      <c r="E311" s="262"/>
      <c r="F311" s="369"/>
      <c r="G311" s="262"/>
      <c r="H311" s="262"/>
      <c r="I311" s="393"/>
      <c r="J311" s="394"/>
      <c r="K311" s="448"/>
      <c r="L311" s="262"/>
      <c r="M311" s="262"/>
      <c r="N311" s="393"/>
      <c r="O311" s="369"/>
      <c r="P311" s="395"/>
      <c r="Q311" s="396"/>
      <c r="R311" s="397"/>
      <c r="S311" s="397"/>
      <c r="T311" s="397"/>
      <c r="U311" s="375"/>
      <c r="V311" s="416"/>
      <c r="W311" s="262"/>
      <c r="X311" s="262"/>
      <c r="Y311" s="262"/>
      <c r="Z311" s="369"/>
      <c r="AA311" s="393"/>
      <c r="AB311" s="262"/>
      <c r="AC311" s="397"/>
      <c r="AD311" s="398"/>
      <c r="AE311" s="262"/>
      <c r="AF311" s="286"/>
      <c r="AG311" s="262"/>
      <c r="AH311" s="262"/>
      <c r="AI311" s="262"/>
      <c r="AJ311" s="262"/>
      <c r="AK311" s="262"/>
      <c r="AL311" s="262"/>
      <c r="AM311" s="262"/>
      <c r="AN311" s="262"/>
      <c r="AO311" s="262"/>
      <c r="AP311" s="262"/>
    </row>
    <row r="312" spans="1:42" x14ac:dyDescent="0.25">
      <c r="A312" s="262"/>
      <c r="B312" s="369"/>
      <c r="C312" s="262"/>
      <c r="D312" s="262"/>
      <c r="E312" s="262"/>
      <c r="F312" s="369"/>
      <c r="G312" s="262"/>
      <c r="H312" s="262"/>
      <c r="I312" s="393"/>
      <c r="J312" s="394"/>
      <c r="K312" s="448"/>
      <c r="L312" s="262"/>
      <c r="M312" s="262"/>
      <c r="N312" s="393"/>
      <c r="O312" s="369"/>
      <c r="P312" s="395"/>
      <c r="Q312" s="396"/>
      <c r="R312" s="397"/>
      <c r="S312" s="397"/>
      <c r="T312" s="397"/>
      <c r="U312" s="375"/>
      <c r="V312" s="416"/>
      <c r="W312" s="262"/>
      <c r="X312" s="262"/>
      <c r="Y312" s="262"/>
      <c r="Z312" s="369"/>
      <c r="AA312" s="393"/>
      <c r="AB312" s="262"/>
      <c r="AC312" s="397"/>
      <c r="AD312" s="398"/>
      <c r="AE312" s="262"/>
      <c r="AF312" s="286"/>
      <c r="AG312" s="262"/>
      <c r="AH312" s="262"/>
      <c r="AI312" s="262"/>
      <c r="AJ312" s="262"/>
      <c r="AK312" s="262"/>
      <c r="AL312" s="262"/>
      <c r="AM312" s="262"/>
      <c r="AN312" s="262"/>
      <c r="AO312" s="262"/>
      <c r="AP312" s="262"/>
    </row>
    <row r="313" spans="1:42" x14ac:dyDescent="0.25">
      <c r="A313" s="262"/>
      <c r="B313" s="369"/>
      <c r="C313" s="262"/>
      <c r="D313" s="262"/>
      <c r="E313" s="262"/>
      <c r="F313" s="369"/>
      <c r="G313" s="262"/>
      <c r="H313" s="262"/>
      <c r="I313" s="393"/>
      <c r="J313" s="394"/>
      <c r="K313" s="448"/>
      <c r="L313" s="262"/>
      <c r="M313" s="262"/>
      <c r="N313" s="393"/>
      <c r="O313" s="369"/>
      <c r="P313" s="395"/>
      <c r="Q313" s="396"/>
      <c r="R313" s="397"/>
      <c r="S313" s="397"/>
      <c r="T313" s="397"/>
      <c r="U313" s="375"/>
      <c r="V313" s="416"/>
      <c r="W313" s="262"/>
      <c r="X313" s="262"/>
      <c r="Y313" s="262"/>
      <c r="Z313" s="369"/>
      <c r="AA313" s="393"/>
      <c r="AB313" s="262"/>
      <c r="AC313" s="397"/>
      <c r="AD313" s="398"/>
      <c r="AE313" s="262"/>
      <c r="AF313" s="286"/>
      <c r="AG313" s="262"/>
      <c r="AH313" s="262"/>
      <c r="AI313" s="262"/>
      <c r="AJ313" s="262"/>
      <c r="AK313" s="262"/>
      <c r="AL313" s="262"/>
      <c r="AM313" s="262"/>
      <c r="AN313" s="262"/>
      <c r="AO313" s="262"/>
      <c r="AP313" s="262"/>
    </row>
    <row r="314" spans="1:42" x14ac:dyDescent="0.25">
      <c r="A314" s="262"/>
      <c r="B314" s="369"/>
      <c r="C314" s="262"/>
      <c r="D314" s="262"/>
      <c r="E314" s="262"/>
      <c r="F314" s="369"/>
      <c r="G314" s="262"/>
      <c r="H314" s="262"/>
      <c r="I314" s="393"/>
      <c r="J314" s="394"/>
      <c r="K314" s="448"/>
      <c r="L314" s="262"/>
      <c r="M314" s="262"/>
      <c r="N314" s="393"/>
      <c r="O314" s="369"/>
      <c r="P314" s="395"/>
      <c r="Q314" s="396"/>
      <c r="R314" s="397"/>
      <c r="S314" s="397"/>
      <c r="T314" s="397"/>
      <c r="U314" s="375"/>
      <c r="V314" s="416"/>
      <c r="W314" s="262"/>
      <c r="X314" s="262"/>
      <c r="Y314" s="262"/>
      <c r="Z314" s="369"/>
      <c r="AA314" s="393"/>
      <c r="AB314" s="262"/>
      <c r="AC314" s="397"/>
      <c r="AD314" s="398"/>
      <c r="AE314" s="262"/>
      <c r="AF314" s="286"/>
      <c r="AG314" s="262"/>
      <c r="AH314" s="262"/>
      <c r="AI314" s="262"/>
      <c r="AJ314" s="262"/>
      <c r="AK314" s="262"/>
      <c r="AL314" s="262"/>
      <c r="AM314" s="262"/>
      <c r="AN314" s="262"/>
      <c r="AO314" s="262"/>
      <c r="AP314" s="262"/>
    </row>
    <row r="315" spans="1:42" x14ac:dyDescent="0.25">
      <c r="A315" s="262"/>
      <c r="B315" s="369"/>
      <c r="C315" s="262"/>
      <c r="D315" s="262"/>
      <c r="E315" s="262"/>
      <c r="F315" s="369"/>
      <c r="G315" s="262"/>
      <c r="H315" s="262"/>
      <c r="I315" s="393"/>
      <c r="J315" s="394"/>
      <c r="K315" s="448"/>
      <c r="L315" s="262"/>
      <c r="M315" s="262"/>
      <c r="N315" s="393"/>
      <c r="O315" s="369"/>
      <c r="P315" s="395"/>
      <c r="Q315" s="396"/>
      <c r="R315" s="397"/>
      <c r="S315" s="397"/>
      <c r="T315" s="397"/>
      <c r="U315" s="375"/>
      <c r="V315" s="416"/>
      <c r="W315" s="262"/>
      <c r="X315" s="262"/>
      <c r="Y315" s="262"/>
      <c r="Z315" s="369"/>
      <c r="AA315" s="393"/>
      <c r="AB315" s="262"/>
      <c r="AC315" s="397"/>
      <c r="AD315" s="398"/>
      <c r="AE315" s="262"/>
      <c r="AF315" s="286"/>
      <c r="AG315" s="262"/>
      <c r="AH315" s="262"/>
      <c r="AI315" s="262"/>
      <c r="AJ315" s="262"/>
      <c r="AK315" s="262"/>
      <c r="AL315" s="262"/>
      <c r="AM315" s="262"/>
      <c r="AN315" s="262"/>
      <c r="AO315" s="262"/>
      <c r="AP315" s="262"/>
    </row>
    <row r="316" spans="1:42" x14ac:dyDescent="0.25">
      <c r="A316" s="262"/>
      <c r="B316" s="369"/>
      <c r="C316" s="262"/>
      <c r="D316" s="262"/>
      <c r="E316" s="262"/>
      <c r="F316" s="369"/>
      <c r="G316" s="262"/>
      <c r="H316" s="262"/>
      <c r="I316" s="393"/>
      <c r="J316" s="394"/>
      <c r="K316" s="448"/>
      <c r="L316" s="262"/>
      <c r="M316" s="262"/>
      <c r="N316" s="393"/>
      <c r="O316" s="369"/>
      <c r="P316" s="395"/>
      <c r="Q316" s="396"/>
      <c r="R316" s="397"/>
      <c r="S316" s="397"/>
      <c r="T316" s="397"/>
      <c r="U316" s="375"/>
      <c r="V316" s="416"/>
      <c r="W316" s="262"/>
      <c r="X316" s="262"/>
      <c r="Y316" s="262"/>
      <c r="Z316" s="369"/>
      <c r="AA316" s="393"/>
      <c r="AB316" s="262"/>
      <c r="AC316" s="397"/>
      <c r="AD316" s="398"/>
      <c r="AE316" s="262"/>
      <c r="AF316" s="286"/>
      <c r="AG316" s="262"/>
      <c r="AH316" s="262"/>
      <c r="AI316" s="262"/>
      <c r="AJ316" s="262"/>
      <c r="AK316" s="262"/>
      <c r="AL316" s="262"/>
      <c r="AM316" s="262"/>
      <c r="AN316" s="262"/>
      <c r="AO316" s="262"/>
      <c r="AP316" s="262"/>
    </row>
    <row r="317" spans="1:42" x14ac:dyDescent="0.25">
      <c r="A317" s="262"/>
      <c r="B317" s="369"/>
      <c r="C317" s="262"/>
      <c r="D317" s="262"/>
      <c r="E317" s="262"/>
      <c r="F317" s="369"/>
      <c r="G317" s="262"/>
      <c r="H317" s="262"/>
      <c r="I317" s="393"/>
      <c r="J317" s="394"/>
      <c r="K317" s="448"/>
      <c r="L317" s="262"/>
      <c r="M317" s="262"/>
      <c r="N317" s="393"/>
      <c r="O317" s="369"/>
      <c r="P317" s="395"/>
      <c r="Q317" s="396"/>
      <c r="R317" s="397"/>
      <c r="S317" s="397"/>
      <c r="T317" s="397"/>
      <c r="U317" s="375"/>
      <c r="V317" s="416"/>
      <c r="W317" s="262"/>
      <c r="X317" s="262"/>
      <c r="Y317" s="262"/>
      <c r="Z317" s="369"/>
      <c r="AA317" s="393"/>
      <c r="AB317" s="262"/>
      <c r="AC317" s="397"/>
      <c r="AD317" s="398"/>
      <c r="AE317" s="262"/>
      <c r="AF317" s="286"/>
      <c r="AG317" s="262"/>
      <c r="AH317" s="262"/>
      <c r="AI317" s="262"/>
      <c r="AJ317" s="262"/>
      <c r="AK317" s="262"/>
      <c r="AL317" s="262"/>
      <c r="AM317" s="262"/>
      <c r="AN317" s="262"/>
      <c r="AO317" s="262"/>
      <c r="AP317" s="262"/>
    </row>
    <row r="318" spans="1:42" x14ac:dyDescent="0.25">
      <c r="A318" s="262"/>
      <c r="B318" s="369"/>
      <c r="C318" s="262"/>
      <c r="D318" s="262"/>
      <c r="E318" s="262"/>
      <c r="F318" s="369"/>
      <c r="G318" s="262"/>
      <c r="H318" s="262"/>
      <c r="I318" s="393"/>
      <c r="J318" s="394"/>
      <c r="K318" s="448"/>
      <c r="L318" s="262"/>
      <c r="M318" s="262"/>
      <c r="N318" s="393"/>
      <c r="O318" s="369"/>
      <c r="P318" s="395"/>
      <c r="Q318" s="396"/>
      <c r="R318" s="397"/>
      <c r="S318" s="397"/>
      <c r="T318" s="397"/>
      <c r="U318" s="375"/>
      <c r="V318" s="416"/>
      <c r="W318" s="262"/>
      <c r="X318" s="262"/>
      <c r="Y318" s="262"/>
      <c r="Z318" s="369"/>
      <c r="AA318" s="393"/>
      <c r="AB318" s="262"/>
      <c r="AC318" s="397"/>
      <c r="AD318" s="398"/>
      <c r="AE318" s="262"/>
      <c r="AF318" s="286"/>
      <c r="AG318" s="262"/>
      <c r="AH318" s="262"/>
      <c r="AI318" s="262"/>
      <c r="AJ318" s="262"/>
      <c r="AK318" s="262"/>
      <c r="AL318" s="262"/>
      <c r="AM318" s="262"/>
      <c r="AN318" s="262"/>
      <c r="AO318" s="262"/>
      <c r="AP318" s="262"/>
    </row>
    <row r="319" spans="1:42" x14ac:dyDescent="0.25">
      <c r="A319" s="262"/>
      <c r="B319" s="369"/>
      <c r="C319" s="262"/>
      <c r="D319" s="262"/>
      <c r="E319" s="262"/>
      <c r="F319" s="369"/>
      <c r="G319" s="262"/>
      <c r="H319" s="262"/>
      <c r="I319" s="393"/>
      <c r="J319" s="394"/>
      <c r="K319" s="448"/>
      <c r="L319" s="262"/>
      <c r="M319" s="262"/>
      <c r="N319" s="393"/>
      <c r="O319" s="369"/>
      <c r="P319" s="395"/>
      <c r="Q319" s="396"/>
      <c r="R319" s="397"/>
      <c r="S319" s="397"/>
      <c r="T319" s="397"/>
      <c r="U319" s="375"/>
      <c r="V319" s="416"/>
      <c r="W319" s="262"/>
      <c r="X319" s="262"/>
      <c r="Y319" s="262"/>
      <c r="Z319" s="369"/>
      <c r="AA319" s="393"/>
      <c r="AB319" s="262"/>
      <c r="AC319" s="397"/>
      <c r="AD319" s="398"/>
      <c r="AE319" s="262"/>
      <c r="AF319" s="286"/>
      <c r="AG319" s="262"/>
      <c r="AH319" s="262"/>
      <c r="AI319" s="262"/>
      <c r="AJ319" s="262"/>
      <c r="AK319" s="262"/>
      <c r="AL319" s="262"/>
      <c r="AM319" s="262"/>
      <c r="AN319" s="262"/>
      <c r="AO319" s="262"/>
      <c r="AP319" s="262"/>
    </row>
    <row r="320" spans="1:42" x14ac:dyDescent="0.25">
      <c r="A320" s="262"/>
      <c r="B320" s="369"/>
      <c r="C320" s="262"/>
      <c r="D320" s="262"/>
      <c r="E320" s="262"/>
      <c r="F320" s="369"/>
      <c r="G320" s="262"/>
      <c r="H320" s="262"/>
      <c r="I320" s="393"/>
      <c r="J320" s="394"/>
      <c r="K320" s="448"/>
      <c r="L320" s="262"/>
      <c r="M320" s="262"/>
      <c r="N320" s="393"/>
      <c r="O320" s="369"/>
      <c r="P320" s="395"/>
      <c r="Q320" s="396"/>
      <c r="R320" s="397"/>
      <c r="S320" s="397"/>
      <c r="T320" s="397"/>
      <c r="U320" s="375"/>
      <c r="V320" s="416"/>
      <c r="W320" s="262"/>
      <c r="X320" s="262"/>
      <c r="Y320" s="262"/>
      <c r="Z320" s="369"/>
      <c r="AA320" s="393"/>
      <c r="AB320" s="262"/>
      <c r="AC320" s="397"/>
      <c r="AD320" s="398"/>
      <c r="AE320" s="262"/>
      <c r="AF320" s="286"/>
      <c r="AG320" s="262"/>
      <c r="AH320" s="262"/>
      <c r="AI320" s="262"/>
      <c r="AJ320" s="262"/>
      <c r="AK320" s="262"/>
      <c r="AL320" s="262"/>
      <c r="AM320" s="262"/>
      <c r="AN320" s="262"/>
      <c r="AO320" s="262"/>
      <c r="AP320" s="262"/>
    </row>
    <row r="321" spans="1:42" x14ac:dyDescent="0.25">
      <c r="A321" s="262"/>
      <c r="B321" s="369"/>
      <c r="C321" s="262"/>
      <c r="D321" s="262"/>
      <c r="E321" s="262"/>
      <c r="F321" s="369"/>
      <c r="G321" s="262"/>
      <c r="H321" s="262"/>
      <c r="I321" s="393"/>
      <c r="J321" s="394"/>
      <c r="K321" s="448"/>
      <c r="L321" s="262"/>
      <c r="M321" s="262"/>
      <c r="N321" s="393"/>
      <c r="O321" s="369"/>
      <c r="P321" s="395"/>
      <c r="Q321" s="396"/>
      <c r="R321" s="397"/>
      <c r="S321" s="397"/>
      <c r="T321" s="397"/>
      <c r="U321" s="375"/>
      <c r="V321" s="416"/>
      <c r="W321" s="262"/>
      <c r="X321" s="262"/>
      <c r="Y321" s="262"/>
      <c r="Z321" s="369"/>
      <c r="AA321" s="393"/>
      <c r="AB321" s="262"/>
      <c r="AC321" s="397"/>
      <c r="AD321" s="398"/>
      <c r="AE321" s="262"/>
      <c r="AF321" s="286"/>
      <c r="AG321" s="262"/>
      <c r="AH321" s="262"/>
      <c r="AI321" s="262"/>
      <c r="AJ321" s="262"/>
      <c r="AK321" s="262"/>
      <c r="AL321" s="262"/>
      <c r="AM321" s="262"/>
      <c r="AN321" s="262"/>
      <c r="AO321" s="262"/>
      <c r="AP321" s="262"/>
    </row>
    <row r="322" spans="1:42" x14ac:dyDescent="0.25">
      <c r="A322" s="262"/>
      <c r="B322" s="369"/>
      <c r="C322" s="262"/>
      <c r="D322" s="262"/>
      <c r="E322" s="262"/>
      <c r="F322" s="369"/>
      <c r="G322" s="262"/>
      <c r="H322" s="262"/>
      <c r="I322" s="393"/>
      <c r="J322" s="394"/>
      <c r="K322" s="448"/>
      <c r="L322" s="262"/>
      <c r="M322" s="262"/>
      <c r="N322" s="393"/>
      <c r="O322" s="369"/>
      <c r="P322" s="395"/>
      <c r="Q322" s="396"/>
      <c r="R322" s="397"/>
      <c r="S322" s="397"/>
      <c r="T322" s="397"/>
      <c r="U322" s="375"/>
      <c r="V322" s="416"/>
      <c r="W322" s="262"/>
      <c r="X322" s="262"/>
      <c r="Y322" s="262"/>
      <c r="Z322" s="369"/>
      <c r="AA322" s="393"/>
      <c r="AB322" s="262"/>
      <c r="AC322" s="397"/>
      <c r="AD322" s="398"/>
      <c r="AE322" s="262"/>
      <c r="AF322" s="286"/>
      <c r="AG322" s="262"/>
      <c r="AH322" s="262"/>
      <c r="AI322" s="262"/>
      <c r="AJ322" s="262"/>
      <c r="AK322" s="262"/>
      <c r="AL322" s="262"/>
      <c r="AM322" s="262"/>
      <c r="AN322" s="262"/>
      <c r="AO322" s="262"/>
      <c r="AP322" s="262"/>
    </row>
    <row r="323" spans="1:42" x14ac:dyDescent="0.25">
      <c r="A323" s="262"/>
      <c r="B323" s="369"/>
      <c r="C323" s="262"/>
      <c r="D323" s="262"/>
      <c r="E323" s="262"/>
      <c r="F323" s="369"/>
      <c r="G323" s="262"/>
      <c r="H323" s="262"/>
      <c r="I323" s="393"/>
      <c r="J323" s="394"/>
      <c r="K323" s="448"/>
      <c r="L323" s="262"/>
      <c r="M323" s="262"/>
      <c r="N323" s="393"/>
      <c r="O323" s="369"/>
      <c r="P323" s="395"/>
      <c r="Q323" s="396"/>
      <c r="R323" s="397"/>
      <c r="S323" s="397"/>
      <c r="T323" s="397"/>
      <c r="U323" s="375"/>
      <c r="V323" s="416"/>
      <c r="W323" s="262"/>
      <c r="X323" s="262"/>
      <c r="Y323" s="262"/>
      <c r="Z323" s="369"/>
      <c r="AA323" s="393"/>
      <c r="AB323" s="262"/>
      <c r="AC323" s="397"/>
      <c r="AD323" s="398"/>
      <c r="AE323" s="262"/>
      <c r="AF323" s="286"/>
      <c r="AG323" s="262"/>
      <c r="AH323" s="262"/>
      <c r="AI323" s="262"/>
      <c r="AJ323" s="262"/>
      <c r="AK323" s="262"/>
      <c r="AL323" s="262"/>
      <c r="AM323" s="262"/>
      <c r="AN323" s="262"/>
      <c r="AO323" s="262"/>
      <c r="AP323" s="262"/>
    </row>
    <row r="324" spans="1:42" x14ac:dyDescent="0.25">
      <c r="A324" s="262"/>
      <c r="B324" s="369"/>
      <c r="C324" s="262"/>
      <c r="D324" s="262"/>
      <c r="E324" s="262"/>
      <c r="F324" s="369"/>
      <c r="G324" s="262"/>
      <c r="H324" s="262"/>
      <c r="I324" s="393"/>
      <c r="J324" s="394"/>
      <c r="K324" s="448"/>
      <c r="L324" s="262"/>
      <c r="M324" s="262"/>
      <c r="N324" s="393"/>
      <c r="O324" s="369"/>
      <c r="P324" s="395"/>
      <c r="Q324" s="396"/>
      <c r="R324" s="397"/>
      <c r="S324" s="397"/>
      <c r="T324" s="397"/>
      <c r="U324" s="375"/>
      <c r="V324" s="416"/>
      <c r="W324" s="262"/>
      <c r="X324" s="262"/>
      <c r="Y324" s="262"/>
      <c r="Z324" s="369"/>
      <c r="AA324" s="393"/>
      <c r="AB324" s="262"/>
      <c r="AC324" s="397"/>
      <c r="AD324" s="398"/>
      <c r="AE324" s="262"/>
      <c r="AF324" s="286"/>
      <c r="AG324" s="262"/>
      <c r="AH324" s="262"/>
      <c r="AI324" s="262"/>
      <c r="AJ324" s="262"/>
      <c r="AK324" s="262"/>
      <c r="AL324" s="262"/>
      <c r="AM324" s="262"/>
      <c r="AN324" s="262"/>
      <c r="AO324" s="262"/>
      <c r="AP324" s="262"/>
    </row>
    <row r="325" spans="1:42" x14ac:dyDescent="0.25">
      <c r="A325" s="262"/>
      <c r="B325" s="369"/>
      <c r="C325" s="262"/>
      <c r="D325" s="262"/>
      <c r="E325" s="262"/>
      <c r="F325" s="369"/>
      <c r="G325" s="262"/>
      <c r="H325" s="262"/>
      <c r="I325" s="393"/>
      <c r="J325" s="394"/>
      <c r="K325" s="448"/>
      <c r="L325" s="262"/>
      <c r="M325" s="262"/>
      <c r="N325" s="393"/>
      <c r="O325" s="369"/>
      <c r="P325" s="395"/>
      <c r="Q325" s="396"/>
      <c r="R325" s="397"/>
      <c r="S325" s="397"/>
      <c r="T325" s="397"/>
      <c r="U325" s="375"/>
      <c r="V325" s="416"/>
      <c r="W325" s="262"/>
      <c r="X325" s="262"/>
      <c r="Y325" s="262"/>
      <c r="Z325" s="369"/>
      <c r="AA325" s="393"/>
      <c r="AB325" s="262"/>
      <c r="AC325" s="397"/>
      <c r="AD325" s="398"/>
      <c r="AE325" s="262"/>
      <c r="AF325" s="286"/>
      <c r="AG325" s="262"/>
      <c r="AH325" s="262"/>
      <c r="AI325" s="262"/>
      <c r="AJ325" s="262"/>
      <c r="AK325" s="262"/>
      <c r="AL325" s="262"/>
      <c r="AM325" s="262"/>
      <c r="AN325" s="262"/>
      <c r="AO325" s="262"/>
      <c r="AP325" s="262"/>
    </row>
    <row r="326" spans="1:42" x14ac:dyDescent="0.25">
      <c r="A326" s="262"/>
      <c r="B326" s="369"/>
      <c r="C326" s="262"/>
      <c r="D326" s="262"/>
      <c r="E326" s="262"/>
      <c r="F326" s="369"/>
      <c r="G326" s="262"/>
      <c r="H326" s="262"/>
      <c r="I326" s="393"/>
      <c r="J326" s="394"/>
      <c r="K326" s="448"/>
      <c r="L326" s="262"/>
      <c r="M326" s="262"/>
      <c r="N326" s="393"/>
      <c r="O326" s="369"/>
      <c r="P326" s="395"/>
      <c r="Q326" s="396"/>
      <c r="R326" s="397"/>
      <c r="S326" s="397"/>
      <c r="T326" s="397"/>
      <c r="U326" s="375"/>
      <c r="V326" s="416"/>
      <c r="W326" s="262"/>
      <c r="X326" s="262"/>
      <c r="Y326" s="262"/>
      <c r="Z326" s="369"/>
      <c r="AA326" s="393"/>
      <c r="AB326" s="262"/>
      <c r="AC326" s="397"/>
      <c r="AD326" s="398"/>
      <c r="AE326" s="262"/>
      <c r="AF326" s="286"/>
      <c r="AG326" s="262"/>
      <c r="AH326" s="262"/>
      <c r="AI326" s="262"/>
      <c r="AJ326" s="262"/>
      <c r="AK326" s="262"/>
      <c r="AL326" s="262"/>
      <c r="AM326" s="262"/>
      <c r="AN326" s="262"/>
      <c r="AO326" s="262"/>
      <c r="AP326" s="262"/>
    </row>
    <row r="327" spans="1:42" x14ac:dyDescent="0.25">
      <c r="A327" s="262"/>
      <c r="B327" s="369"/>
      <c r="C327" s="262"/>
      <c r="D327" s="262"/>
      <c r="E327" s="262"/>
      <c r="F327" s="369"/>
      <c r="G327" s="262"/>
      <c r="H327" s="262"/>
      <c r="I327" s="393"/>
      <c r="J327" s="394"/>
      <c r="K327" s="448"/>
      <c r="L327" s="262"/>
      <c r="M327" s="262"/>
      <c r="N327" s="393"/>
      <c r="O327" s="369"/>
      <c r="P327" s="395"/>
      <c r="Q327" s="396"/>
      <c r="R327" s="397"/>
      <c r="S327" s="397"/>
      <c r="T327" s="397"/>
      <c r="U327" s="375"/>
      <c r="V327" s="416"/>
      <c r="W327" s="262"/>
      <c r="X327" s="262"/>
      <c r="Y327" s="262"/>
      <c r="Z327" s="369"/>
      <c r="AA327" s="393"/>
      <c r="AB327" s="262"/>
      <c r="AC327" s="397"/>
      <c r="AD327" s="398"/>
      <c r="AE327" s="262"/>
      <c r="AF327" s="286"/>
      <c r="AG327" s="262"/>
      <c r="AH327" s="262"/>
      <c r="AI327" s="262"/>
      <c r="AJ327" s="262"/>
      <c r="AK327" s="262"/>
      <c r="AL327" s="262"/>
      <c r="AM327" s="262"/>
      <c r="AN327" s="262"/>
      <c r="AO327" s="262"/>
      <c r="AP327" s="262"/>
    </row>
    <row r="328" spans="1:42" x14ac:dyDescent="0.25">
      <c r="A328" s="262"/>
      <c r="B328" s="369"/>
      <c r="C328" s="262"/>
      <c r="D328" s="262"/>
      <c r="E328" s="262"/>
      <c r="F328" s="369"/>
      <c r="G328" s="262"/>
      <c r="H328" s="262"/>
      <c r="I328" s="393"/>
      <c r="J328" s="394"/>
      <c r="K328" s="448"/>
      <c r="L328" s="262"/>
      <c r="M328" s="262"/>
      <c r="N328" s="393"/>
      <c r="O328" s="369"/>
      <c r="P328" s="395"/>
      <c r="Q328" s="396"/>
      <c r="R328" s="397"/>
      <c r="S328" s="397"/>
      <c r="T328" s="397"/>
      <c r="U328" s="375"/>
      <c r="V328" s="416"/>
      <c r="W328" s="262"/>
      <c r="X328" s="262"/>
      <c r="Y328" s="262"/>
      <c r="Z328" s="369"/>
      <c r="AA328" s="393"/>
      <c r="AB328" s="262"/>
      <c r="AC328" s="397"/>
      <c r="AD328" s="398"/>
      <c r="AE328" s="262"/>
      <c r="AF328" s="286"/>
      <c r="AG328" s="262"/>
      <c r="AH328" s="262"/>
      <c r="AI328" s="262"/>
      <c r="AJ328" s="262"/>
      <c r="AK328" s="262"/>
      <c r="AL328" s="262"/>
      <c r="AM328" s="262"/>
      <c r="AN328" s="262"/>
      <c r="AO328" s="262"/>
      <c r="AP328" s="262"/>
    </row>
    <row r="329" spans="1:42" x14ac:dyDescent="0.25">
      <c r="A329" s="262"/>
      <c r="B329" s="369"/>
      <c r="C329" s="262"/>
      <c r="D329" s="262"/>
      <c r="E329" s="262"/>
      <c r="F329" s="369"/>
      <c r="G329" s="262"/>
      <c r="H329" s="262"/>
      <c r="I329" s="393"/>
      <c r="J329" s="394"/>
      <c r="K329" s="448"/>
      <c r="L329" s="262"/>
      <c r="M329" s="262"/>
      <c r="N329" s="393"/>
      <c r="O329" s="369"/>
      <c r="P329" s="395"/>
      <c r="Q329" s="396"/>
      <c r="R329" s="397"/>
      <c r="S329" s="397"/>
      <c r="T329" s="397"/>
      <c r="U329" s="375"/>
      <c r="V329" s="416"/>
      <c r="W329" s="262"/>
      <c r="X329" s="262"/>
      <c r="Y329" s="262"/>
      <c r="Z329" s="369"/>
      <c r="AA329" s="393"/>
      <c r="AB329" s="262"/>
      <c r="AC329" s="397"/>
      <c r="AD329" s="398"/>
      <c r="AE329" s="262"/>
      <c r="AF329" s="286"/>
      <c r="AG329" s="262"/>
      <c r="AH329" s="262"/>
      <c r="AI329" s="262"/>
      <c r="AJ329" s="262"/>
      <c r="AK329" s="262"/>
      <c r="AL329" s="262"/>
      <c r="AM329" s="262"/>
      <c r="AN329" s="262"/>
      <c r="AO329" s="262"/>
      <c r="AP329" s="262"/>
    </row>
    <row r="330" spans="1:42" x14ac:dyDescent="0.25">
      <c r="A330" s="262"/>
      <c r="B330" s="369"/>
      <c r="C330" s="262"/>
      <c r="D330" s="262"/>
      <c r="E330" s="262"/>
      <c r="F330" s="369"/>
      <c r="G330" s="262"/>
      <c r="H330" s="262"/>
      <c r="I330" s="393"/>
      <c r="J330" s="394"/>
      <c r="K330" s="448"/>
      <c r="L330" s="262"/>
      <c r="M330" s="262"/>
      <c r="N330" s="393"/>
      <c r="O330" s="369"/>
      <c r="P330" s="395"/>
      <c r="Q330" s="396"/>
      <c r="R330" s="397"/>
      <c r="S330" s="397"/>
      <c r="T330" s="397"/>
      <c r="U330" s="375"/>
      <c r="V330" s="416"/>
      <c r="W330" s="262"/>
      <c r="X330" s="262"/>
      <c r="Y330" s="262"/>
      <c r="Z330" s="369"/>
      <c r="AA330" s="393"/>
      <c r="AB330" s="262"/>
      <c r="AC330" s="397"/>
      <c r="AD330" s="398"/>
      <c r="AE330" s="262"/>
      <c r="AF330" s="286"/>
      <c r="AG330" s="262"/>
      <c r="AH330" s="262"/>
      <c r="AI330" s="262"/>
      <c r="AJ330" s="262"/>
      <c r="AK330" s="262"/>
      <c r="AL330" s="262"/>
      <c r="AM330" s="262"/>
      <c r="AN330" s="262"/>
      <c r="AO330" s="262"/>
      <c r="AP330" s="262"/>
    </row>
    <row r="331" spans="1:42" x14ac:dyDescent="0.25">
      <c r="A331" s="262"/>
      <c r="B331" s="369"/>
      <c r="C331" s="262"/>
      <c r="D331" s="262"/>
      <c r="E331" s="262"/>
      <c r="F331" s="369"/>
      <c r="G331" s="262"/>
      <c r="H331" s="262"/>
      <c r="I331" s="393"/>
      <c r="J331" s="394"/>
      <c r="K331" s="448"/>
      <c r="L331" s="262"/>
      <c r="M331" s="262"/>
      <c r="N331" s="393"/>
      <c r="O331" s="369"/>
      <c r="P331" s="395"/>
      <c r="Q331" s="396"/>
      <c r="R331" s="397"/>
      <c r="S331" s="397"/>
      <c r="T331" s="397"/>
      <c r="U331" s="375"/>
      <c r="V331" s="416"/>
      <c r="W331" s="262"/>
      <c r="X331" s="262"/>
      <c r="Y331" s="262"/>
      <c r="Z331" s="369"/>
      <c r="AA331" s="393"/>
      <c r="AB331" s="262"/>
      <c r="AC331" s="397"/>
      <c r="AD331" s="398"/>
      <c r="AE331" s="262"/>
      <c r="AF331" s="286"/>
      <c r="AG331" s="262"/>
      <c r="AH331" s="262"/>
      <c r="AI331" s="262"/>
      <c r="AJ331" s="262"/>
      <c r="AK331" s="262"/>
      <c r="AL331" s="262"/>
      <c r="AM331" s="262"/>
      <c r="AN331" s="262"/>
      <c r="AO331" s="262"/>
      <c r="AP331" s="262"/>
    </row>
    <row r="332" spans="1:42" x14ac:dyDescent="0.25">
      <c r="A332" s="262"/>
      <c r="B332" s="369"/>
      <c r="C332" s="262"/>
      <c r="D332" s="262"/>
      <c r="E332" s="262"/>
      <c r="F332" s="369"/>
      <c r="G332" s="262"/>
      <c r="H332" s="262"/>
      <c r="I332" s="393"/>
      <c r="J332" s="394"/>
      <c r="K332" s="448"/>
      <c r="L332" s="262"/>
      <c r="M332" s="262"/>
      <c r="N332" s="393"/>
      <c r="O332" s="369"/>
      <c r="P332" s="395"/>
      <c r="Q332" s="396"/>
      <c r="R332" s="397"/>
      <c r="S332" s="397"/>
      <c r="T332" s="397"/>
      <c r="U332" s="375"/>
      <c r="V332" s="416"/>
      <c r="W332" s="262"/>
      <c r="X332" s="262"/>
      <c r="Y332" s="262"/>
      <c r="Z332" s="369"/>
      <c r="AA332" s="393"/>
      <c r="AB332" s="262"/>
      <c r="AC332" s="397"/>
      <c r="AD332" s="398"/>
      <c r="AE332" s="262"/>
      <c r="AF332" s="286"/>
      <c r="AG332" s="262"/>
      <c r="AH332" s="262"/>
      <c r="AI332" s="262"/>
      <c r="AJ332" s="262"/>
      <c r="AK332" s="262"/>
      <c r="AL332" s="262"/>
      <c r="AM332" s="262"/>
      <c r="AN332" s="262"/>
      <c r="AO332" s="262"/>
      <c r="AP332" s="262"/>
    </row>
    <row r="333" spans="1:42" x14ac:dyDescent="0.25">
      <c r="A333" s="262"/>
      <c r="B333" s="369"/>
      <c r="C333" s="262"/>
      <c r="D333" s="262"/>
      <c r="E333" s="262"/>
      <c r="F333" s="369"/>
      <c r="G333" s="262"/>
      <c r="H333" s="262"/>
      <c r="I333" s="393"/>
      <c r="J333" s="394"/>
      <c r="K333" s="448"/>
      <c r="L333" s="262"/>
      <c r="M333" s="262"/>
      <c r="N333" s="393"/>
      <c r="O333" s="369"/>
      <c r="P333" s="395"/>
      <c r="Q333" s="396"/>
      <c r="R333" s="397"/>
      <c r="S333" s="397"/>
      <c r="T333" s="397"/>
      <c r="U333" s="375"/>
      <c r="V333" s="416"/>
      <c r="W333" s="262"/>
      <c r="X333" s="262"/>
      <c r="Y333" s="262"/>
      <c r="Z333" s="369"/>
      <c r="AA333" s="393"/>
      <c r="AB333" s="262"/>
      <c r="AC333" s="397"/>
      <c r="AD333" s="398"/>
      <c r="AE333" s="262"/>
      <c r="AF333" s="286"/>
      <c r="AG333" s="262"/>
      <c r="AH333" s="262"/>
      <c r="AI333" s="262"/>
      <c r="AJ333" s="262"/>
      <c r="AK333" s="262"/>
      <c r="AL333" s="262"/>
      <c r="AM333" s="262"/>
      <c r="AN333" s="262"/>
      <c r="AO333" s="262"/>
      <c r="AP333" s="262"/>
    </row>
    <row r="334" spans="1:42" x14ac:dyDescent="0.25">
      <c r="A334" s="262"/>
      <c r="B334" s="369"/>
      <c r="C334" s="262"/>
      <c r="D334" s="262"/>
      <c r="E334" s="262"/>
      <c r="F334" s="369"/>
      <c r="G334" s="262"/>
      <c r="H334" s="262"/>
      <c r="I334" s="393"/>
      <c r="J334" s="394"/>
      <c r="K334" s="448"/>
      <c r="L334" s="262"/>
      <c r="M334" s="262"/>
      <c r="N334" s="393"/>
      <c r="O334" s="369"/>
      <c r="P334" s="395"/>
      <c r="Q334" s="396"/>
      <c r="R334" s="397"/>
      <c r="S334" s="397"/>
      <c r="T334" s="397"/>
      <c r="U334" s="375"/>
      <c r="V334" s="416"/>
      <c r="W334" s="262"/>
      <c r="X334" s="262"/>
      <c r="Y334" s="262"/>
      <c r="Z334" s="369"/>
      <c r="AA334" s="393"/>
      <c r="AB334" s="262"/>
      <c r="AC334" s="397"/>
      <c r="AD334" s="398"/>
      <c r="AE334" s="262"/>
      <c r="AF334" s="286"/>
      <c r="AG334" s="262"/>
      <c r="AH334" s="262"/>
      <c r="AI334" s="262"/>
      <c r="AJ334" s="262"/>
      <c r="AK334" s="262"/>
      <c r="AL334" s="262"/>
      <c r="AM334" s="262"/>
      <c r="AN334" s="262"/>
      <c r="AO334" s="262"/>
      <c r="AP334" s="262"/>
    </row>
    <row r="335" spans="1:42" x14ac:dyDescent="0.25">
      <c r="A335" s="262"/>
      <c r="B335" s="369"/>
      <c r="C335" s="262"/>
      <c r="D335" s="262"/>
      <c r="E335" s="262"/>
      <c r="F335" s="369"/>
      <c r="G335" s="262"/>
      <c r="H335" s="262"/>
      <c r="I335" s="393"/>
      <c r="J335" s="394"/>
      <c r="K335" s="448"/>
      <c r="L335" s="262"/>
      <c r="M335" s="262"/>
      <c r="N335" s="393"/>
      <c r="O335" s="369"/>
      <c r="P335" s="395"/>
      <c r="Q335" s="396"/>
      <c r="R335" s="397"/>
      <c r="S335" s="397"/>
      <c r="T335" s="397"/>
      <c r="U335" s="375"/>
      <c r="V335" s="416"/>
      <c r="W335" s="262"/>
      <c r="X335" s="262"/>
      <c r="Y335" s="262"/>
      <c r="Z335" s="369"/>
      <c r="AA335" s="393"/>
      <c r="AB335" s="262"/>
      <c r="AC335" s="397"/>
      <c r="AD335" s="398"/>
      <c r="AE335" s="262"/>
      <c r="AF335" s="286"/>
      <c r="AG335" s="262"/>
      <c r="AH335" s="262"/>
      <c r="AI335" s="262"/>
      <c r="AJ335" s="262"/>
      <c r="AK335" s="262"/>
      <c r="AL335" s="262"/>
      <c r="AM335" s="262"/>
      <c r="AN335" s="262"/>
      <c r="AO335" s="262"/>
      <c r="AP335" s="262"/>
    </row>
    <row r="336" spans="1:42" x14ac:dyDescent="0.25">
      <c r="A336" s="262"/>
      <c r="B336" s="369"/>
      <c r="C336" s="262"/>
      <c r="D336" s="262"/>
      <c r="E336" s="262"/>
      <c r="F336" s="369"/>
      <c r="G336" s="262"/>
      <c r="H336" s="262"/>
      <c r="I336" s="393"/>
      <c r="J336" s="394"/>
      <c r="K336" s="448"/>
      <c r="L336" s="262"/>
      <c r="M336" s="262"/>
      <c r="N336" s="393"/>
      <c r="O336" s="369"/>
      <c r="P336" s="395"/>
      <c r="Q336" s="396"/>
      <c r="R336" s="397"/>
      <c r="S336" s="397"/>
      <c r="T336" s="397"/>
      <c r="U336" s="375"/>
      <c r="V336" s="416"/>
      <c r="W336" s="262"/>
      <c r="X336" s="262"/>
      <c r="Y336" s="262"/>
      <c r="Z336" s="369"/>
      <c r="AA336" s="393"/>
      <c r="AB336" s="262"/>
      <c r="AC336" s="397"/>
      <c r="AD336" s="398"/>
      <c r="AE336" s="262"/>
      <c r="AF336" s="286"/>
      <c r="AG336" s="262"/>
      <c r="AH336" s="262"/>
      <c r="AI336" s="262"/>
      <c r="AJ336" s="262"/>
      <c r="AK336" s="262"/>
      <c r="AL336" s="262"/>
      <c r="AM336" s="262"/>
      <c r="AN336" s="262"/>
      <c r="AO336" s="262"/>
      <c r="AP336" s="262"/>
    </row>
    <row r="337" spans="1:42" x14ac:dyDescent="0.25">
      <c r="A337" s="262"/>
      <c r="B337" s="369"/>
      <c r="C337" s="262"/>
      <c r="D337" s="262"/>
      <c r="E337" s="262"/>
      <c r="F337" s="369"/>
      <c r="G337" s="262"/>
      <c r="H337" s="262"/>
      <c r="I337" s="393"/>
      <c r="J337" s="394"/>
      <c r="K337" s="448"/>
      <c r="L337" s="262"/>
      <c r="M337" s="262"/>
      <c r="N337" s="393"/>
      <c r="O337" s="369"/>
      <c r="P337" s="395"/>
      <c r="Q337" s="396"/>
      <c r="R337" s="397"/>
      <c r="S337" s="397"/>
      <c r="T337" s="397"/>
      <c r="U337" s="375"/>
      <c r="V337" s="416"/>
      <c r="W337" s="262"/>
      <c r="X337" s="262"/>
      <c r="Y337" s="262"/>
      <c r="Z337" s="369"/>
      <c r="AA337" s="393"/>
      <c r="AB337" s="262"/>
      <c r="AC337" s="397"/>
      <c r="AD337" s="398"/>
      <c r="AE337" s="262"/>
      <c r="AF337" s="286"/>
      <c r="AG337" s="262"/>
      <c r="AH337" s="262"/>
      <c r="AI337" s="262"/>
      <c r="AJ337" s="262"/>
      <c r="AK337" s="262"/>
      <c r="AL337" s="262"/>
      <c r="AM337" s="262"/>
      <c r="AN337" s="262"/>
      <c r="AO337" s="262"/>
      <c r="AP337" s="262"/>
    </row>
    <row r="338" spans="1:42" x14ac:dyDescent="0.25">
      <c r="A338" s="262"/>
      <c r="B338" s="369"/>
      <c r="C338" s="262"/>
      <c r="D338" s="262"/>
      <c r="E338" s="262"/>
      <c r="F338" s="369"/>
      <c r="G338" s="262"/>
      <c r="H338" s="262"/>
      <c r="I338" s="393"/>
      <c r="J338" s="394"/>
      <c r="K338" s="448"/>
      <c r="L338" s="262"/>
      <c r="M338" s="262"/>
      <c r="N338" s="393"/>
      <c r="O338" s="369"/>
      <c r="P338" s="395"/>
      <c r="Q338" s="396"/>
      <c r="R338" s="397"/>
      <c r="S338" s="397"/>
      <c r="T338" s="397"/>
      <c r="U338" s="375"/>
      <c r="V338" s="416"/>
      <c r="W338" s="262"/>
      <c r="X338" s="262"/>
      <c r="Y338" s="262"/>
      <c r="Z338" s="369"/>
      <c r="AA338" s="393"/>
      <c r="AB338" s="262"/>
      <c r="AC338" s="397"/>
      <c r="AD338" s="398"/>
      <c r="AE338" s="262"/>
      <c r="AF338" s="286"/>
      <c r="AG338" s="262"/>
      <c r="AH338" s="262"/>
      <c r="AI338" s="262"/>
      <c r="AJ338" s="262"/>
      <c r="AK338" s="262"/>
      <c r="AL338" s="262"/>
      <c r="AM338" s="262"/>
      <c r="AN338" s="262"/>
      <c r="AO338" s="262"/>
      <c r="AP338" s="262"/>
    </row>
    <row r="339" spans="1:42" x14ac:dyDescent="0.25">
      <c r="A339" s="262"/>
      <c r="B339" s="369"/>
      <c r="C339" s="262"/>
      <c r="D339" s="262"/>
      <c r="E339" s="262"/>
      <c r="F339" s="369"/>
      <c r="G339" s="262"/>
      <c r="H339" s="262"/>
      <c r="I339" s="393"/>
      <c r="J339" s="394"/>
      <c r="K339" s="448"/>
      <c r="L339" s="262"/>
      <c r="M339" s="262"/>
      <c r="N339" s="393"/>
      <c r="O339" s="369"/>
      <c r="P339" s="395"/>
      <c r="Q339" s="396"/>
      <c r="R339" s="397"/>
      <c r="S339" s="397"/>
      <c r="T339" s="397"/>
      <c r="U339" s="375"/>
      <c r="V339" s="416"/>
      <c r="W339" s="262"/>
      <c r="X339" s="262"/>
      <c r="Y339" s="262"/>
      <c r="Z339" s="369"/>
      <c r="AA339" s="393"/>
      <c r="AB339" s="262"/>
      <c r="AC339" s="397"/>
      <c r="AD339" s="398"/>
      <c r="AE339" s="262"/>
      <c r="AF339" s="286"/>
      <c r="AG339" s="262"/>
      <c r="AH339" s="262"/>
      <c r="AI339" s="262"/>
      <c r="AJ339" s="262"/>
      <c r="AK339" s="262"/>
      <c r="AL339" s="262"/>
      <c r="AM339" s="262"/>
      <c r="AN339" s="262"/>
      <c r="AO339" s="262"/>
      <c r="AP339" s="262"/>
    </row>
    <row r="340" spans="1:42" x14ac:dyDescent="0.25">
      <c r="A340" s="262"/>
      <c r="B340" s="369"/>
      <c r="C340" s="262"/>
      <c r="D340" s="262"/>
      <c r="E340" s="262"/>
      <c r="F340" s="369"/>
      <c r="G340" s="262"/>
      <c r="H340" s="262"/>
      <c r="I340" s="393"/>
      <c r="J340" s="394"/>
      <c r="K340" s="448"/>
      <c r="L340" s="262"/>
      <c r="M340" s="262"/>
      <c r="N340" s="393"/>
      <c r="O340" s="369"/>
      <c r="P340" s="395"/>
      <c r="Q340" s="396"/>
      <c r="R340" s="397"/>
      <c r="S340" s="397"/>
      <c r="T340" s="397"/>
      <c r="U340" s="375"/>
      <c r="V340" s="416"/>
      <c r="W340" s="262"/>
      <c r="X340" s="262"/>
      <c r="Y340" s="262"/>
      <c r="Z340" s="369"/>
      <c r="AA340" s="393"/>
      <c r="AB340" s="262"/>
      <c r="AC340" s="397"/>
      <c r="AD340" s="398"/>
      <c r="AE340" s="262"/>
      <c r="AF340" s="286"/>
      <c r="AG340" s="262"/>
      <c r="AH340" s="262"/>
      <c r="AI340" s="262"/>
      <c r="AJ340" s="262"/>
      <c r="AK340" s="262"/>
      <c r="AL340" s="262"/>
      <c r="AM340" s="262"/>
      <c r="AN340" s="262"/>
      <c r="AO340" s="262"/>
      <c r="AP340" s="262"/>
    </row>
    <row r="341" spans="1:42" x14ac:dyDescent="0.25">
      <c r="A341" s="262"/>
      <c r="B341" s="369"/>
      <c r="C341" s="262"/>
      <c r="D341" s="262"/>
      <c r="E341" s="262"/>
      <c r="F341" s="369"/>
      <c r="G341" s="262"/>
      <c r="H341" s="262"/>
      <c r="I341" s="393"/>
      <c r="J341" s="394"/>
      <c r="K341" s="448"/>
      <c r="L341" s="262"/>
      <c r="M341" s="262"/>
      <c r="N341" s="393"/>
      <c r="O341" s="369"/>
      <c r="P341" s="395"/>
      <c r="Q341" s="396"/>
      <c r="R341" s="397"/>
      <c r="S341" s="397"/>
      <c r="T341" s="397"/>
      <c r="U341" s="375"/>
      <c r="V341" s="416"/>
      <c r="W341" s="262"/>
      <c r="X341" s="262"/>
      <c r="Y341" s="262"/>
      <c r="Z341" s="369"/>
      <c r="AA341" s="393"/>
      <c r="AB341" s="262"/>
      <c r="AC341" s="397"/>
      <c r="AD341" s="398"/>
      <c r="AE341" s="262"/>
      <c r="AF341" s="286"/>
      <c r="AG341" s="262"/>
      <c r="AH341" s="262"/>
      <c r="AI341" s="262"/>
      <c r="AJ341" s="262"/>
      <c r="AK341" s="262"/>
      <c r="AL341" s="262"/>
      <c r="AM341" s="262"/>
      <c r="AN341" s="262"/>
      <c r="AO341" s="262"/>
      <c r="AP341" s="262"/>
    </row>
    <row r="342" spans="1:42" x14ac:dyDescent="0.25">
      <c r="A342" s="262"/>
      <c r="B342" s="369"/>
      <c r="C342" s="262"/>
      <c r="D342" s="262"/>
      <c r="E342" s="262"/>
      <c r="F342" s="369"/>
      <c r="G342" s="262"/>
      <c r="H342" s="262"/>
      <c r="I342" s="393"/>
      <c r="J342" s="394"/>
      <c r="K342" s="448"/>
      <c r="L342" s="262"/>
      <c r="M342" s="262"/>
      <c r="N342" s="393"/>
      <c r="O342" s="369"/>
      <c r="P342" s="395"/>
      <c r="Q342" s="396"/>
      <c r="R342" s="397"/>
      <c r="S342" s="397"/>
      <c r="T342" s="397"/>
      <c r="U342" s="375"/>
      <c r="V342" s="416"/>
      <c r="W342" s="262"/>
      <c r="X342" s="262"/>
      <c r="Y342" s="262"/>
      <c r="Z342" s="369"/>
      <c r="AA342" s="393"/>
      <c r="AB342" s="262"/>
      <c r="AC342" s="397"/>
      <c r="AD342" s="398"/>
      <c r="AE342" s="262"/>
      <c r="AF342" s="286"/>
      <c r="AG342" s="262"/>
      <c r="AH342" s="262"/>
      <c r="AI342" s="262"/>
      <c r="AJ342" s="262"/>
      <c r="AK342" s="262"/>
      <c r="AL342" s="262"/>
      <c r="AM342" s="262"/>
      <c r="AN342" s="262"/>
      <c r="AO342" s="262"/>
      <c r="AP342" s="262"/>
    </row>
    <row r="343" spans="1:42" x14ac:dyDescent="0.25">
      <c r="A343" s="262"/>
      <c r="B343" s="369"/>
      <c r="C343" s="262"/>
      <c r="D343" s="262"/>
      <c r="E343" s="262"/>
      <c r="F343" s="369"/>
      <c r="G343" s="262"/>
      <c r="H343" s="262"/>
      <c r="I343" s="393"/>
      <c r="J343" s="394"/>
      <c r="K343" s="448"/>
      <c r="L343" s="262"/>
      <c r="M343" s="262"/>
      <c r="N343" s="393"/>
      <c r="O343" s="369"/>
      <c r="P343" s="395"/>
      <c r="Q343" s="396"/>
      <c r="R343" s="397"/>
      <c r="S343" s="397"/>
      <c r="T343" s="397"/>
      <c r="U343" s="375"/>
      <c r="V343" s="416"/>
      <c r="W343" s="262"/>
      <c r="X343" s="262"/>
      <c r="Y343" s="262"/>
      <c r="Z343" s="369"/>
      <c r="AA343" s="393"/>
      <c r="AB343" s="262"/>
      <c r="AC343" s="397"/>
      <c r="AD343" s="398"/>
      <c r="AE343" s="262"/>
      <c r="AF343" s="286"/>
      <c r="AG343" s="262"/>
      <c r="AH343" s="262"/>
      <c r="AI343" s="262"/>
      <c r="AJ343" s="262"/>
      <c r="AK343" s="262"/>
      <c r="AL343" s="262"/>
      <c r="AM343" s="262"/>
      <c r="AN343" s="262"/>
      <c r="AO343" s="262"/>
      <c r="AP343" s="262"/>
    </row>
    <row r="344" spans="1:42" x14ac:dyDescent="0.25">
      <c r="A344" s="262"/>
      <c r="B344" s="369"/>
      <c r="C344" s="262"/>
      <c r="D344" s="262"/>
      <c r="E344" s="262"/>
      <c r="F344" s="369"/>
      <c r="G344" s="262"/>
      <c r="H344" s="262"/>
      <c r="I344" s="393"/>
      <c r="J344" s="394"/>
      <c r="K344" s="448"/>
      <c r="L344" s="262"/>
      <c r="M344" s="262"/>
      <c r="N344" s="393"/>
      <c r="O344" s="369"/>
      <c r="P344" s="395"/>
      <c r="Q344" s="396"/>
      <c r="R344" s="397"/>
      <c r="S344" s="397"/>
      <c r="T344" s="397"/>
      <c r="U344" s="375"/>
      <c r="V344" s="416"/>
      <c r="W344" s="262"/>
      <c r="X344" s="262"/>
      <c r="Y344" s="262"/>
      <c r="Z344" s="369"/>
      <c r="AA344" s="393"/>
      <c r="AB344" s="262"/>
      <c r="AC344" s="397"/>
      <c r="AD344" s="398"/>
      <c r="AE344" s="262"/>
      <c r="AF344" s="286"/>
      <c r="AG344" s="262"/>
      <c r="AH344" s="262"/>
      <c r="AI344" s="262"/>
      <c r="AJ344" s="262"/>
      <c r="AK344" s="262"/>
      <c r="AL344" s="262"/>
      <c r="AM344" s="262"/>
      <c r="AN344" s="262"/>
      <c r="AO344" s="262"/>
      <c r="AP344" s="262"/>
    </row>
    <row r="345" spans="1:42" x14ac:dyDescent="0.25">
      <c r="A345" s="262"/>
      <c r="B345" s="369"/>
      <c r="C345" s="262"/>
      <c r="D345" s="262"/>
      <c r="E345" s="262"/>
      <c r="F345" s="369"/>
      <c r="G345" s="262"/>
      <c r="H345" s="262"/>
      <c r="I345" s="393"/>
      <c r="J345" s="394"/>
      <c r="K345" s="448"/>
      <c r="L345" s="262"/>
      <c r="M345" s="262"/>
      <c r="N345" s="393"/>
      <c r="O345" s="369"/>
      <c r="P345" s="395"/>
      <c r="Q345" s="396"/>
      <c r="R345" s="397"/>
      <c r="S345" s="397"/>
      <c r="T345" s="397"/>
      <c r="U345" s="375"/>
      <c r="V345" s="416"/>
      <c r="W345" s="262"/>
      <c r="X345" s="262"/>
      <c r="Y345" s="262"/>
      <c r="Z345" s="369"/>
      <c r="AA345" s="393"/>
      <c r="AB345" s="262"/>
      <c r="AC345" s="397"/>
      <c r="AD345" s="398"/>
      <c r="AE345" s="262"/>
      <c r="AF345" s="286"/>
      <c r="AG345" s="262"/>
      <c r="AH345" s="262"/>
      <c r="AI345" s="262"/>
      <c r="AJ345" s="262"/>
      <c r="AK345" s="262"/>
      <c r="AL345" s="262"/>
      <c r="AM345" s="262"/>
      <c r="AN345" s="262"/>
      <c r="AO345" s="262"/>
      <c r="AP345" s="262"/>
    </row>
    <row r="346" spans="1:42" x14ac:dyDescent="0.25">
      <c r="A346" s="262"/>
      <c r="B346" s="369"/>
      <c r="C346" s="262"/>
      <c r="D346" s="262"/>
      <c r="E346" s="262"/>
      <c r="F346" s="369"/>
      <c r="G346" s="262"/>
      <c r="H346" s="262"/>
      <c r="I346" s="393"/>
      <c r="J346" s="394"/>
      <c r="K346" s="448"/>
      <c r="L346" s="262"/>
      <c r="M346" s="262"/>
      <c r="N346" s="393"/>
      <c r="O346" s="369"/>
      <c r="P346" s="395"/>
      <c r="Q346" s="396"/>
      <c r="R346" s="397"/>
      <c r="S346" s="397"/>
      <c r="T346" s="397"/>
      <c r="U346" s="375"/>
      <c r="V346" s="416"/>
      <c r="W346" s="262"/>
      <c r="X346" s="262"/>
      <c r="Y346" s="262"/>
      <c r="Z346" s="369"/>
      <c r="AA346" s="393"/>
      <c r="AB346" s="262"/>
      <c r="AC346" s="397"/>
      <c r="AD346" s="398"/>
      <c r="AE346" s="262"/>
      <c r="AF346" s="286"/>
      <c r="AG346" s="262"/>
      <c r="AH346" s="262"/>
      <c r="AI346" s="262"/>
      <c r="AJ346" s="262"/>
      <c r="AK346" s="262"/>
      <c r="AL346" s="262"/>
      <c r="AM346" s="262"/>
      <c r="AN346" s="262"/>
      <c r="AO346" s="262"/>
      <c r="AP346" s="262"/>
    </row>
    <row r="347" spans="1:42" x14ac:dyDescent="0.25">
      <c r="A347" s="262"/>
      <c r="B347" s="369"/>
      <c r="C347" s="262"/>
      <c r="D347" s="262"/>
      <c r="E347" s="262"/>
      <c r="F347" s="369"/>
      <c r="G347" s="262"/>
      <c r="H347" s="262"/>
      <c r="I347" s="393"/>
      <c r="J347" s="394"/>
      <c r="K347" s="448"/>
      <c r="L347" s="262"/>
      <c r="M347" s="262"/>
      <c r="N347" s="393"/>
      <c r="O347" s="369"/>
      <c r="P347" s="395"/>
      <c r="Q347" s="396"/>
      <c r="R347" s="397"/>
      <c r="S347" s="397"/>
      <c r="T347" s="397"/>
      <c r="U347" s="375"/>
      <c r="V347" s="416"/>
      <c r="W347" s="262"/>
      <c r="X347" s="262"/>
      <c r="Y347" s="262"/>
      <c r="Z347" s="369"/>
      <c r="AA347" s="393"/>
      <c r="AB347" s="262"/>
      <c r="AC347" s="397"/>
      <c r="AD347" s="398"/>
      <c r="AE347" s="262"/>
      <c r="AF347" s="286"/>
      <c r="AG347" s="262"/>
      <c r="AH347" s="262"/>
      <c r="AI347" s="262"/>
      <c r="AJ347" s="262"/>
      <c r="AK347" s="262"/>
      <c r="AL347" s="262"/>
      <c r="AM347" s="262"/>
      <c r="AN347" s="262"/>
      <c r="AO347" s="262"/>
      <c r="AP347" s="262"/>
    </row>
    <row r="348" spans="1:42" x14ac:dyDescent="0.25">
      <c r="A348" s="262"/>
      <c r="B348" s="369"/>
      <c r="C348" s="262"/>
      <c r="D348" s="262"/>
      <c r="E348" s="262"/>
      <c r="F348" s="369"/>
      <c r="G348" s="262"/>
      <c r="H348" s="262"/>
      <c r="I348" s="393"/>
      <c r="J348" s="394"/>
      <c r="K348" s="448"/>
      <c r="L348" s="262"/>
      <c r="M348" s="262"/>
      <c r="N348" s="393"/>
      <c r="O348" s="369"/>
      <c r="P348" s="395"/>
      <c r="Q348" s="396"/>
      <c r="R348" s="397"/>
      <c r="S348" s="397"/>
      <c r="T348" s="397"/>
      <c r="U348" s="375"/>
      <c r="V348" s="416"/>
      <c r="W348" s="262"/>
      <c r="X348" s="262"/>
      <c r="Y348" s="262"/>
      <c r="Z348" s="369"/>
      <c r="AA348" s="393"/>
      <c r="AB348" s="262"/>
      <c r="AC348" s="397"/>
      <c r="AD348" s="398"/>
      <c r="AE348" s="262"/>
      <c r="AF348" s="286"/>
      <c r="AG348" s="262"/>
      <c r="AH348" s="262"/>
      <c r="AI348" s="262"/>
      <c r="AJ348" s="262"/>
      <c r="AK348" s="262"/>
      <c r="AL348" s="262"/>
      <c r="AM348" s="262"/>
      <c r="AN348" s="262"/>
      <c r="AO348" s="262"/>
      <c r="AP348" s="262"/>
    </row>
    <row r="349" spans="1:42" x14ac:dyDescent="0.25">
      <c r="A349" s="262"/>
      <c r="B349" s="369"/>
      <c r="C349" s="262"/>
      <c r="D349" s="262"/>
      <c r="E349" s="262"/>
      <c r="F349" s="369"/>
      <c r="G349" s="262"/>
      <c r="H349" s="262"/>
      <c r="I349" s="393"/>
      <c r="J349" s="394"/>
      <c r="K349" s="448"/>
      <c r="L349" s="262"/>
      <c r="M349" s="262"/>
      <c r="N349" s="393"/>
      <c r="O349" s="369"/>
      <c r="P349" s="395"/>
      <c r="Q349" s="396"/>
      <c r="R349" s="397"/>
      <c r="S349" s="397"/>
      <c r="T349" s="397"/>
      <c r="U349" s="375"/>
      <c r="V349" s="416"/>
      <c r="W349" s="262"/>
      <c r="X349" s="262"/>
      <c r="Y349" s="262"/>
      <c r="Z349" s="369"/>
      <c r="AA349" s="393"/>
      <c r="AB349" s="262"/>
      <c r="AC349" s="397"/>
      <c r="AD349" s="398"/>
      <c r="AE349" s="262"/>
      <c r="AF349" s="286"/>
      <c r="AG349" s="262"/>
      <c r="AH349" s="262"/>
      <c r="AI349" s="262"/>
      <c r="AJ349" s="262"/>
      <c r="AK349" s="262"/>
      <c r="AL349" s="262"/>
      <c r="AM349" s="262"/>
      <c r="AN349" s="262"/>
      <c r="AO349" s="262"/>
      <c r="AP349" s="262"/>
    </row>
    <row r="350" spans="1:42" x14ac:dyDescent="0.25">
      <c r="A350" s="262"/>
      <c r="B350" s="369"/>
      <c r="C350" s="262"/>
      <c r="D350" s="262"/>
      <c r="E350" s="262"/>
      <c r="F350" s="369"/>
      <c r="G350" s="262"/>
      <c r="H350" s="262"/>
      <c r="I350" s="393"/>
      <c r="J350" s="394"/>
      <c r="K350" s="448"/>
      <c r="L350" s="262"/>
      <c r="M350" s="262"/>
      <c r="N350" s="393"/>
      <c r="O350" s="369"/>
      <c r="P350" s="395"/>
      <c r="Q350" s="396"/>
      <c r="R350" s="397"/>
      <c r="S350" s="397"/>
      <c r="T350" s="397"/>
      <c r="U350" s="375"/>
      <c r="V350" s="416"/>
      <c r="W350" s="262"/>
      <c r="X350" s="262"/>
      <c r="Y350" s="262"/>
      <c r="Z350" s="369"/>
      <c r="AA350" s="393"/>
      <c r="AB350" s="262"/>
      <c r="AC350" s="397"/>
      <c r="AD350" s="398"/>
      <c r="AE350" s="262"/>
      <c r="AF350" s="286"/>
      <c r="AG350" s="262"/>
      <c r="AH350" s="262"/>
      <c r="AI350" s="262"/>
      <c r="AJ350" s="262"/>
      <c r="AK350" s="262"/>
      <c r="AL350" s="262"/>
      <c r="AM350" s="262"/>
      <c r="AN350" s="262"/>
      <c r="AO350" s="262"/>
      <c r="AP350" s="262"/>
    </row>
    <row r="351" spans="1:42" x14ac:dyDescent="0.25">
      <c r="A351" s="262"/>
      <c r="B351" s="369"/>
      <c r="C351" s="262"/>
      <c r="D351" s="262"/>
      <c r="E351" s="262"/>
      <c r="F351" s="369"/>
      <c r="G351" s="262"/>
      <c r="H351" s="262"/>
      <c r="I351" s="393"/>
      <c r="J351" s="394"/>
      <c r="K351" s="448"/>
      <c r="L351" s="262"/>
      <c r="M351" s="262"/>
      <c r="N351" s="393"/>
      <c r="O351" s="369"/>
      <c r="P351" s="395"/>
      <c r="Q351" s="396"/>
      <c r="R351" s="397"/>
      <c r="S351" s="397"/>
      <c r="T351" s="397"/>
      <c r="U351" s="375"/>
      <c r="V351" s="416"/>
      <c r="W351" s="262"/>
      <c r="X351" s="262"/>
      <c r="Y351" s="262"/>
      <c r="Z351" s="369"/>
      <c r="AA351" s="393"/>
      <c r="AB351" s="262"/>
      <c r="AC351" s="397"/>
      <c r="AD351" s="398"/>
      <c r="AE351" s="262"/>
      <c r="AF351" s="286"/>
      <c r="AG351" s="262"/>
      <c r="AH351" s="262"/>
      <c r="AI351" s="262"/>
      <c r="AJ351" s="262"/>
      <c r="AK351" s="262"/>
      <c r="AL351" s="262"/>
      <c r="AM351" s="262"/>
      <c r="AN351" s="262"/>
      <c r="AO351" s="262"/>
      <c r="AP351" s="262"/>
    </row>
    <row r="352" spans="1:42" x14ac:dyDescent="0.25">
      <c r="A352" s="262"/>
      <c r="B352" s="369"/>
      <c r="C352" s="262"/>
      <c r="D352" s="262"/>
      <c r="E352" s="262"/>
      <c r="F352" s="369"/>
      <c r="G352" s="262"/>
      <c r="H352" s="262"/>
      <c r="I352" s="393"/>
      <c r="J352" s="394"/>
      <c r="K352" s="448"/>
      <c r="L352" s="262"/>
      <c r="M352" s="262"/>
      <c r="N352" s="393"/>
      <c r="O352" s="369"/>
      <c r="P352" s="395"/>
      <c r="Q352" s="396"/>
      <c r="R352" s="397"/>
      <c r="S352" s="397"/>
      <c r="T352" s="397"/>
      <c r="U352" s="375"/>
      <c r="V352" s="416"/>
      <c r="W352" s="262"/>
      <c r="X352" s="262"/>
      <c r="Y352" s="262"/>
      <c r="Z352" s="369"/>
      <c r="AA352" s="393"/>
      <c r="AB352" s="262"/>
      <c r="AC352" s="397"/>
      <c r="AD352" s="398"/>
      <c r="AE352" s="262"/>
      <c r="AF352" s="286"/>
      <c r="AG352" s="262"/>
      <c r="AH352" s="262"/>
      <c r="AI352" s="262"/>
      <c r="AJ352" s="262"/>
      <c r="AK352" s="262"/>
      <c r="AL352" s="262"/>
      <c r="AM352" s="262"/>
      <c r="AN352" s="262"/>
      <c r="AO352" s="262"/>
      <c r="AP352" s="262"/>
    </row>
    <row r="353" spans="1:42" x14ac:dyDescent="0.25">
      <c r="A353" s="262"/>
      <c r="B353" s="369"/>
      <c r="C353" s="262"/>
      <c r="D353" s="262"/>
      <c r="E353" s="262"/>
      <c r="F353" s="369"/>
      <c r="G353" s="262"/>
      <c r="H353" s="262"/>
      <c r="I353" s="393"/>
      <c r="J353" s="394"/>
      <c r="K353" s="448"/>
      <c r="L353" s="262"/>
      <c r="M353" s="262"/>
      <c r="N353" s="393"/>
      <c r="O353" s="369"/>
      <c r="P353" s="395"/>
      <c r="Q353" s="396"/>
      <c r="R353" s="397"/>
      <c r="S353" s="397"/>
      <c r="T353" s="397"/>
      <c r="U353" s="375"/>
      <c r="V353" s="416"/>
      <c r="W353" s="262"/>
      <c r="X353" s="262"/>
      <c r="Y353" s="262"/>
      <c r="Z353" s="369"/>
      <c r="AA353" s="393"/>
      <c r="AB353" s="262"/>
      <c r="AC353" s="397"/>
      <c r="AD353" s="398"/>
      <c r="AE353" s="262"/>
      <c r="AF353" s="286"/>
      <c r="AG353" s="262"/>
      <c r="AH353" s="262"/>
      <c r="AI353" s="262"/>
      <c r="AJ353" s="262"/>
      <c r="AK353" s="262"/>
      <c r="AL353" s="262"/>
      <c r="AM353" s="262"/>
      <c r="AN353" s="262"/>
      <c r="AO353" s="262"/>
      <c r="AP353" s="262"/>
    </row>
    <row r="354" spans="1:42" x14ac:dyDescent="0.25">
      <c r="A354" s="262"/>
      <c r="B354" s="369"/>
      <c r="C354" s="262"/>
      <c r="D354" s="262"/>
      <c r="E354" s="262"/>
      <c r="F354" s="369"/>
      <c r="G354" s="262"/>
      <c r="H354" s="262"/>
      <c r="I354" s="393"/>
      <c r="J354" s="394"/>
      <c r="K354" s="448"/>
      <c r="L354" s="262"/>
      <c r="M354" s="262"/>
      <c r="N354" s="393"/>
      <c r="O354" s="369"/>
      <c r="P354" s="395"/>
      <c r="Q354" s="396"/>
      <c r="R354" s="397"/>
      <c r="S354" s="397"/>
      <c r="T354" s="397"/>
      <c r="U354" s="375"/>
      <c r="V354" s="416"/>
      <c r="W354" s="262"/>
      <c r="X354" s="262"/>
      <c r="Y354" s="262"/>
      <c r="Z354" s="369"/>
      <c r="AA354" s="393"/>
      <c r="AB354" s="262"/>
      <c r="AC354" s="397"/>
      <c r="AD354" s="398"/>
      <c r="AE354" s="262"/>
      <c r="AF354" s="286"/>
      <c r="AG354" s="262"/>
      <c r="AH354" s="262"/>
      <c r="AI354" s="262"/>
      <c r="AJ354" s="262"/>
      <c r="AK354" s="262"/>
      <c r="AL354" s="262"/>
      <c r="AM354" s="262"/>
      <c r="AN354" s="262"/>
      <c r="AO354" s="262"/>
      <c r="AP354" s="262"/>
    </row>
    <row r="355" spans="1:42" x14ac:dyDescent="0.25">
      <c r="A355" s="262"/>
      <c r="B355" s="369"/>
      <c r="C355" s="262"/>
      <c r="D355" s="262"/>
      <c r="E355" s="262"/>
      <c r="F355" s="369"/>
      <c r="G355" s="262"/>
      <c r="H355" s="262"/>
      <c r="I355" s="393"/>
      <c r="J355" s="394"/>
      <c r="K355" s="448"/>
      <c r="L355" s="262"/>
      <c r="M355" s="262"/>
      <c r="N355" s="393"/>
      <c r="O355" s="369"/>
      <c r="P355" s="395"/>
      <c r="Q355" s="396"/>
      <c r="R355" s="397"/>
      <c r="S355" s="397"/>
      <c r="T355" s="397"/>
      <c r="U355" s="375"/>
      <c r="V355" s="416"/>
      <c r="W355" s="262"/>
      <c r="X355" s="262"/>
      <c r="Y355" s="262"/>
      <c r="Z355" s="369"/>
      <c r="AA355" s="393"/>
      <c r="AB355" s="262"/>
      <c r="AC355" s="397"/>
      <c r="AD355" s="398"/>
      <c r="AE355" s="262"/>
      <c r="AF355" s="286"/>
      <c r="AG355" s="262"/>
      <c r="AH355" s="262"/>
      <c r="AI355" s="262"/>
      <c r="AJ355" s="262"/>
      <c r="AK355" s="262"/>
      <c r="AL355" s="262"/>
      <c r="AM355" s="262"/>
      <c r="AN355" s="262"/>
      <c r="AO355" s="262"/>
      <c r="AP355" s="262"/>
    </row>
    <row r="356" spans="1:42" x14ac:dyDescent="0.25">
      <c r="A356" s="262"/>
      <c r="B356" s="369"/>
      <c r="C356" s="262"/>
      <c r="D356" s="262"/>
      <c r="E356" s="262"/>
      <c r="F356" s="369"/>
      <c r="G356" s="262"/>
      <c r="H356" s="262"/>
      <c r="I356" s="393"/>
      <c r="J356" s="394"/>
      <c r="K356" s="448"/>
      <c r="L356" s="262"/>
      <c r="M356" s="262"/>
      <c r="N356" s="393"/>
      <c r="O356" s="369"/>
      <c r="P356" s="395"/>
      <c r="Q356" s="396"/>
      <c r="R356" s="397"/>
      <c r="S356" s="397"/>
      <c r="T356" s="397"/>
      <c r="U356" s="375"/>
      <c r="V356" s="416"/>
      <c r="W356" s="262"/>
      <c r="X356" s="262"/>
      <c r="Y356" s="262"/>
      <c r="Z356" s="369"/>
      <c r="AA356" s="393"/>
      <c r="AB356" s="262"/>
      <c r="AC356" s="397"/>
      <c r="AD356" s="398"/>
      <c r="AE356" s="262"/>
      <c r="AF356" s="286"/>
      <c r="AG356" s="262"/>
      <c r="AH356" s="262"/>
      <c r="AI356" s="262"/>
      <c r="AJ356" s="262"/>
      <c r="AK356" s="262"/>
      <c r="AL356" s="262"/>
      <c r="AM356" s="262"/>
      <c r="AN356" s="262"/>
      <c r="AO356" s="262"/>
      <c r="AP356" s="262"/>
    </row>
    <row r="357" spans="1:42" x14ac:dyDescent="0.25">
      <c r="A357" s="262"/>
      <c r="B357" s="369"/>
      <c r="C357" s="262"/>
      <c r="D357" s="262"/>
      <c r="E357" s="262"/>
      <c r="F357" s="369"/>
      <c r="G357" s="262"/>
      <c r="H357" s="262"/>
      <c r="I357" s="393"/>
      <c r="J357" s="394"/>
      <c r="K357" s="448"/>
      <c r="L357" s="262"/>
      <c r="M357" s="262"/>
      <c r="N357" s="393"/>
      <c r="O357" s="369"/>
      <c r="P357" s="395"/>
      <c r="Q357" s="396"/>
      <c r="R357" s="397"/>
      <c r="S357" s="397"/>
      <c r="T357" s="397"/>
      <c r="U357" s="375"/>
      <c r="V357" s="416"/>
      <c r="W357" s="262"/>
      <c r="X357" s="262"/>
      <c r="Y357" s="262"/>
      <c r="Z357" s="369"/>
      <c r="AA357" s="393"/>
      <c r="AB357" s="262"/>
      <c r="AC357" s="397"/>
      <c r="AD357" s="398"/>
      <c r="AE357" s="262"/>
      <c r="AF357" s="286"/>
      <c r="AG357" s="262"/>
      <c r="AH357" s="262"/>
      <c r="AI357" s="262"/>
      <c r="AJ357" s="262"/>
      <c r="AK357" s="262"/>
      <c r="AL357" s="262"/>
      <c r="AM357" s="262"/>
      <c r="AN357" s="262"/>
      <c r="AO357" s="262"/>
      <c r="AP357" s="262"/>
    </row>
    <row r="358" spans="1:42" x14ac:dyDescent="0.25">
      <c r="A358" s="262"/>
      <c r="B358" s="369"/>
      <c r="C358" s="262"/>
      <c r="D358" s="262"/>
      <c r="E358" s="262"/>
      <c r="F358" s="369"/>
      <c r="G358" s="262"/>
      <c r="H358" s="262"/>
      <c r="I358" s="393"/>
      <c r="J358" s="394"/>
      <c r="K358" s="448"/>
      <c r="L358" s="262"/>
      <c r="M358" s="262"/>
      <c r="N358" s="393"/>
      <c r="O358" s="369"/>
      <c r="P358" s="395"/>
      <c r="Q358" s="396"/>
      <c r="R358" s="397"/>
      <c r="S358" s="397"/>
      <c r="T358" s="397"/>
      <c r="U358" s="375"/>
      <c r="V358" s="416"/>
      <c r="W358" s="262"/>
      <c r="X358" s="262"/>
      <c r="Y358" s="262"/>
      <c r="Z358" s="369"/>
      <c r="AA358" s="393"/>
      <c r="AB358" s="262"/>
      <c r="AC358" s="397"/>
      <c r="AD358" s="398"/>
      <c r="AE358" s="262"/>
      <c r="AF358" s="286"/>
      <c r="AG358" s="262"/>
      <c r="AH358" s="262"/>
      <c r="AI358" s="262"/>
      <c r="AJ358" s="262"/>
      <c r="AK358" s="262"/>
      <c r="AL358" s="262"/>
      <c r="AM358" s="262"/>
      <c r="AN358" s="262"/>
      <c r="AO358" s="262"/>
      <c r="AP358" s="262"/>
    </row>
    <row r="359" spans="1:42" x14ac:dyDescent="0.25">
      <c r="A359" s="262"/>
      <c r="B359" s="369"/>
      <c r="C359" s="262"/>
      <c r="D359" s="262"/>
      <c r="E359" s="262"/>
      <c r="F359" s="369"/>
      <c r="G359" s="262"/>
      <c r="H359" s="262"/>
      <c r="I359" s="393"/>
      <c r="J359" s="394"/>
      <c r="K359" s="448"/>
      <c r="L359" s="262"/>
      <c r="M359" s="262"/>
      <c r="N359" s="393"/>
      <c r="O359" s="369"/>
      <c r="P359" s="395"/>
      <c r="Q359" s="396"/>
      <c r="R359" s="397"/>
      <c r="S359" s="397"/>
      <c r="T359" s="397"/>
      <c r="U359" s="375"/>
      <c r="V359" s="416"/>
      <c r="W359" s="262"/>
      <c r="X359" s="262"/>
      <c r="Y359" s="262"/>
      <c r="Z359" s="369"/>
      <c r="AA359" s="393"/>
      <c r="AB359" s="262"/>
      <c r="AC359" s="397"/>
      <c r="AD359" s="398"/>
      <c r="AE359" s="262"/>
      <c r="AF359" s="286"/>
      <c r="AG359" s="262"/>
      <c r="AH359" s="262"/>
      <c r="AI359" s="262"/>
      <c r="AJ359" s="262"/>
      <c r="AK359" s="262"/>
      <c r="AL359" s="262"/>
      <c r="AM359" s="262"/>
      <c r="AN359" s="262"/>
      <c r="AO359" s="262"/>
      <c r="AP359" s="262"/>
    </row>
    <row r="360" spans="1:42" x14ac:dyDescent="0.25">
      <c r="A360" s="262"/>
      <c r="B360" s="369"/>
      <c r="C360" s="262"/>
      <c r="D360" s="262"/>
      <c r="E360" s="262"/>
      <c r="F360" s="369"/>
      <c r="G360" s="262"/>
      <c r="H360" s="262"/>
      <c r="I360" s="393"/>
      <c r="J360" s="394"/>
      <c r="K360" s="448"/>
      <c r="L360" s="262"/>
      <c r="M360" s="262"/>
      <c r="N360" s="393"/>
      <c r="O360" s="369"/>
      <c r="P360" s="395"/>
      <c r="Q360" s="396"/>
      <c r="R360" s="397"/>
      <c r="S360" s="397"/>
      <c r="T360" s="397"/>
      <c r="U360" s="375"/>
      <c r="V360" s="416"/>
      <c r="W360" s="262"/>
      <c r="X360" s="262"/>
      <c r="Y360" s="262"/>
      <c r="Z360" s="369"/>
      <c r="AA360" s="393"/>
      <c r="AB360" s="262"/>
      <c r="AC360" s="397"/>
      <c r="AD360" s="398"/>
      <c r="AE360" s="262"/>
      <c r="AF360" s="286"/>
      <c r="AG360" s="262"/>
      <c r="AH360" s="262"/>
      <c r="AI360" s="262"/>
      <c r="AJ360" s="262"/>
      <c r="AK360" s="262"/>
      <c r="AL360" s="262"/>
      <c r="AM360" s="262"/>
      <c r="AN360" s="262"/>
      <c r="AO360" s="262"/>
      <c r="AP360" s="262"/>
    </row>
    <row r="361" spans="1:42" x14ac:dyDescent="0.25">
      <c r="A361" s="262"/>
      <c r="B361" s="369"/>
      <c r="C361" s="262"/>
      <c r="D361" s="262"/>
      <c r="E361" s="262"/>
      <c r="F361" s="369"/>
      <c r="G361" s="262"/>
      <c r="H361" s="262"/>
      <c r="I361" s="393"/>
      <c r="J361" s="394"/>
      <c r="K361" s="448"/>
      <c r="L361" s="262"/>
      <c r="M361" s="262"/>
      <c r="N361" s="393"/>
      <c r="O361" s="369"/>
      <c r="P361" s="395"/>
      <c r="Q361" s="396"/>
      <c r="R361" s="397"/>
      <c r="S361" s="397"/>
      <c r="T361" s="397"/>
      <c r="U361" s="375"/>
      <c r="V361" s="416"/>
      <c r="W361" s="262"/>
      <c r="X361" s="262"/>
      <c r="Y361" s="262"/>
      <c r="Z361" s="369"/>
      <c r="AA361" s="393"/>
      <c r="AB361" s="262"/>
      <c r="AC361" s="397"/>
      <c r="AD361" s="398"/>
      <c r="AE361" s="262"/>
      <c r="AF361" s="286"/>
      <c r="AG361" s="262"/>
      <c r="AH361" s="262"/>
      <c r="AI361" s="262"/>
      <c r="AJ361" s="262"/>
      <c r="AK361" s="262"/>
      <c r="AL361" s="262"/>
      <c r="AM361" s="262"/>
      <c r="AN361" s="262"/>
      <c r="AO361" s="262"/>
      <c r="AP361" s="262"/>
    </row>
    <row r="362" spans="1:42" x14ac:dyDescent="0.25">
      <c r="A362" s="262"/>
      <c r="B362" s="369"/>
      <c r="C362" s="262"/>
      <c r="D362" s="262"/>
      <c r="E362" s="262"/>
      <c r="F362" s="369"/>
      <c r="G362" s="262"/>
      <c r="H362" s="262"/>
      <c r="I362" s="393"/>
      <c r="J362" s="394"/>
      <c r="K362" s="448"/>
      <c r="L362" s="262"/>
      <c r="M362" s="262"/>
      <c r="N362" s="393"/>
      <c r="O362" s="369"/>
      <c r="P362" s="395"/>
      <c r="Q362" s="396"/>
      <c r="R362" s="397"/>
      <c r="S362" s="397"/>
      <c r="T362" s="397"/>
      <c r="U362" s="375"/>
      <c r="V362" s="416"/>
      <c r="W362" s="262"/>
      <c r="X362" s="262"/>
      <c r="Y362" s="262"/>
      <c r="Z362" s="369"/>
      <c r="AA362" s="393"/>
      <c r="AB362" s="262"/>
      <c r="AC362" s="397"/>
      <c r="AD362" s="398"/>
      <c r="AE362" s="262"/>
      <c r="AF362" s="286"/>
      <c r="AG362" s="262"/>
      <c r="AH362" s="262"/>
      <c r="AI362" s="262"/>
      <c r="AJ362" s="262"/>
      <c r="AK362" s="262"/>
      <c r="AL362" s="262"/>
      <c r="AM362" s="262"/>
      <c r="AN362" s="262"/>
      <c r="AO362" s="262"/>
      <c r="AP362" s="262"/>
    </row>
    <row r="363" spans="1:42" x14ac:dyDescent="0.25">
      <c r="A363" s="262"/>
      <c r="B363" s="369"/>
      <c r="C363" s="262"/>
      <c r="D363" s="262"/>
      <c r="E363" s="262"/>
      <c r="F363" s="369"/>
      <c r="G363" s="262"/>
      <c r="H363" s="262"/>
      <c r="I363" s="393"/>
      <c r="J363" s="394"/>
      <c r="K363" s="448"/>
      <c r="L363" s="262"/>
      <c r="M363" s="262"/>
      <c r="N363" s="393"/>
      <c r="O363" s="369"/>
      <c r="P363" s="395"/>
      <c r="Q363" s="396"/>
      <c r="R363" s="397"/>
      <c r="S363" s="397"/>
      <c r="T363" s="397"/>
      <c r="U363" s="375"/>
      <c r="V363" s="416"/>
      <c r="W363" s="262"/>
      <c r="X363" s="262"/>
      <c r="Y363" s="262"/>
      <c r="Z363" s="369"/>
      <c r="AA363" s="393"/>
      <c r="AB363" s="262"/>
      <c r="AC363" s="397"/>
      <c r="AD363" s="398"/>
      <c r="AE363" s="262"/>
      <c r="AF363" s="286"/>
      <c r="AG363" s="262"/>
      <c r="AH363" s="262"/>
      <c r="AI363" s="262"/>
      <c r="AJ363" s="262"/>
      <c r="AK363" s="262"/>
      <c r="AL363" s="262"/>
      <c r="AM363" s="262"/>
      <c r="AN363" s="262"/>
      <c r="AO363" s="262"/>
      <c r="AP363" s="262"/>
    </row>
    <row r="364" spans="1:42" x14ac:dyDescent="0.25">
      <c r="A364" s="262"/>
      <c r="B364" s="369"/>
      <c r="C364" s="262"/>
      <c r="D364" s="262"/>
      <c r="E364" s="262"/>
      <c r="F364" s="369"/>
      <c r="G364" s="262"/>
      <c r="H364" s="262"/>
      <c r="I364" s="393"/>
      <c r="J364" s="394"/>
      <c r="K364" s="448"/>
      <c r="L364" s="262"/>
      <c r="M364" s="262"/>
      <c r="N364" s="393"/>
      <c r="O364" s="369"/>
      <c r="P364" s="395"/>
      <c r="Q364" s="396"/>
      <c r="R364" s="397"/>
      <c r="S364" s="397"/>
      <c r="T364" s="397"/>
      <c r="U364" s="375"/>
      <c r="V364" s="416"/>
      <c r="W364" s="262"/>
      <c r="X364" s="262"/>
      <c r="Y364" s="262"/>
      <c r="Z364" s="369"/>
      <c r="AA364" s="393"/>
      <c r="AB364" s="262"/>
      <c r="AC364" s="397"/>
      <c r="AD364" s="398"/>
      <c r="AE364" s="262"/>
      <c r="AF364" s="286"/>
      <c r="AG364" s="262"/>
      <c r="AH364" s="262"/>
      <c r="AI364" s="262"/>
      <c r="AJ364" s="262"/>
      <c r="AK364" s="262"/>
      <c r="AL364" s="262"/>
      <c r="AM364" s="262"/>
      <c r="AN364" s="262"/>
      <c r="AO364" s="262"/>
      <c r="AP364" s="262"/>
    </row>
    <row r="365" spans="1:42" x14ac:dyDescent="0.25">
      <c r="A365" s="262"/>
      <c r="B365" s="369"/>
      <c r="C365" s="262"/>
      <c r="D365" s="262"/>
      <c r="E365" s="262"/>
      <c r="F365" s="369"/>
      <c r="G365" s="262"/>
      <c r="H365" s="262"/>
      <c r="I365" s="393"/>
      <c r="J365" s="394"/>
      <c r="K365" s="448"/>
      <c r="L365" s="262"/>
      <c r="M365" s="262"/>
      <c r="N365" s="393"/>
      <c r="O365" s="369"/>
      <c r="P365" s="395"/>
      <c r="Q365" s="396"/>
      <c r="R365" s="397"/>
      <c r="S365" s="397"/>
      <c r="T365" s="397"/>
      <c r="U365" s="375"/>
      <c r="V365" s="416"/>
      <c r="W365" s="262"/>
      <c r="X365" s="262"/>
      <c r="Y365" s="262"/>
      <c r="Z365" s="369"/>
      <c r="AA365" s="393"/>
      <c r="AB365" s="262"/>
      <c r="AC365" s="397"/>
      <c r="AD365" s="398"/>
      <c r="AE365" s="262"/>
      <c r="AF365" s="286"/>
      <c r="AG365" s="262"/>
      <c r="AH365" s="262"/>
      <c r="AI365" s="262"/>
      <c r="AJ365" s="262"/>
      <c r="AK365" s="262"/>
      <c r="AL365" s="262"/>
      <c r="AM365" s="262"/>
      <c r="AN365" s="262"/>
      <c r="AO365" s="262"/>
      <c r="AP365" s="262"/>
    </row>
    <row r="366" spans="1:42" x14ac:dyDescent="0.25">
      <c r="A366" s="262"/>
      <c r="B366" s="369"/>
      <c r="C366" s="262"/>
      <c r="D366" s="262"/>
      <c r="E366" s="262"/>
      <c r="F366" s="369"/>
      <c r="G366" s="262"/>
      <c r="H366" s="262"/>
      <c r="I366" s="393"/>
      <c r="J366" s="394"/>
      <c r="K366" s="448"/>
      <c r="L366" s="262"/>
      <c r="M366" s="262"/>
      <c r="N366" s="393"/>
      <c r="O366" s="369"/>
      <c r="P366" s="395"/>
      <c r="Q366" s="396"/>
      <c r="R366" s="397"/>
      <c r="S366" s="397"/>
      <c r="T366" s="397"/>
      <c r="U366" s="375"/>
      <c r="V366" s="416"/>
      <c r="W366" s="262"/>
      <c r="X366" s="262"/>
      <c r="Y366" s="262"/>
      <c r="Z366" s="369"/>
      <c r="AA366" s="393"/>
      <c r="AB366" s="262"/>
      <c r="AC366" s="397"/>
      <c r="AD366" s="398"/>
      <c r="AE366" s="262"/>
      <c r="AF366" s="286"/>
      <c r="AG366" s="262"/>
      <c r="AH366" s="262"/>
      <c r="AI366" s="262"/>
      <c r="AJ366" s="262"/>
      <c r="AK366" s="262"/>
      <c r="AL366" s="262"/>
      <c r="AM366" s="262"/>
      <c r="AN366" s="262"/>
      <c r="AO366" s="262"/>
      <c r="AP366" s="262"/>
    </row>
    <row r="367" spans="1:42" x14ac:dyDescent="0.25">
      <c r="A367" s="262"/>
      <c r="B367" s="369"/>
      <c r="C367" s="262"/>
      <c r="D367" s="262"/>
      <c r="E367" s="262"/>
      <c r="F367" s="369"/>
      <c r="G367" s="262"/>
      <c r="H367" s="262"/>
      <c r="I367" s="393"/>
      <c r="J367" s="394"/>
      <c r="K367" s="448"/>
      <c r="L367" s="262"/>
      <c r="M367" s="262"/>
      <c r="N367" s="393"/>
      <c r="O367" s="369"/>
      <c r="P367" s="395"/>
      <c r="Q367" s="396"/>
      <c r="R367" s="397"/>
      <c r="S367" s="397"/>
      <c r="T367" s="397"/>
      <c r="U367" s="375"/>
      <c r="V367" s="416"/>
      <c r="W367" s="262"/>
      <c r="X367" s="262"/>
      <c r="Y367" s="262"/>
      <c r="Z367" s="369"/>
      <c r="AA367" s="393"/>
      <c r="AB367" s="262"/>
      <c r="AC367" s="397"/>
      <c r="AD367" s="398"/>
      <c r="AE367" s="262"/>
      <c r="AF367" s="286"/>
      <c r="AG367" s="262"/>
      <c r="AH367" s="262"/>
      <c r="AI367" s="262"/>
      <c r="AJ367" s="262"/>
      <c r="AK367" s="262"/>
      <c r="AL367" s="262"/>
      <c r="AM367" s="262"/>
      <c r="AN367" s="262"/>
      <c r="AO367" s="262"/>
      <c r="AP367" s="262"/>
    </row>
    <row r="368" spans="1:42" x14ac:dyDescent="0.25">
      <c r="A368" s="262"/>
      <c r="B368" s="369"/>
      <c r="C368" s="262"/>
      <c r="D368" s="262"/>
      <c r="E368" s="262"/>
      <c r="F368" s="369"/>
      <c r="G368" s="262"/>
      <c r="H368" s="262"/>
      <c r="I368" s="393"/>
      <c r="J368" s="394"/>
      <c r="K368" s="448"/>
      <c r="L368" s="262"/>
      <c r="M368" s="262"/>
      <c r="N368" s="393"/>
      <c r="O368" s="369"/>
      <c r="P368" s="395"/>
      <c r="Q368" s="396"/>
      <c r="R368" s="397"/>
      <c r="S368" s="397"/>
      <c r="T368" s="397"/>
      <c r="U368" s="375"/>
      <c r="V368" s="416"/>
      <c r="W368" s="262"/>
      <c r="X368" s="262"/>
      <c r="Y368" s="262"/>
      <c r="Z368" s="369"/>
      <c r="AA368" s="393"/>
      <c r="AB368" s="262"/>
      <c r="AC368" s="397"/>
      <c r="AD368" s="398"/>
      <c r="AE368" s="262"/>
      <c r="AF368" s="286"/>
      <c r="AG368" s="262"/>
      <c r="AH368" s="262"/>
      <c r="AI368" s="262"/>
      <c r="AJ368" s="262"/>
      <c r="AK368" s="262"/>
      <c r="AL368" s="262"/>
      <c r="AM368" s="262"/>
      <c r="AN368" s="262"/>
      <c r="AO368" s="262"/>
      <c r="AP368" s="262"/>
    </row>
    <row r="369" spans="1:42" x14ac:dyDescent="0.25">
      <c r="A369" s="262"/>
      <c r="B369" s="369"/>
      <c r="C369" s="262"/>
      <c r="D369" s="262"/>
      <c r="E369" s="262"/>
      <c r="F369" s="369"/>
      <c r="G369" s="262"/>
      <c r="H369" s="262"/>
      <c r="I369" s="393"/>
      <c r="J369" s="394"/>
      <c r="K369" s="448"/>
      <c r="L369" s="262"/>
      <c r="M369" s="262"/>
      <c r="N369" s="393"/>
      <c r="O369" s="369"/>
      <c r="P369" s="395"/>
      <c r="Q369" s="396"/>
      <c r="R369" s="397"/>
      <c r="S369" s="397"/>
      <c r="T369" s="397"/>
      <c r="U369" s="375"/>
      <c r="V369" s="416"/>
      <c r="W369" s="262"/>
      <c r="X369" s="262"/>
      <c r="Y369" s="262"/>
      <c r="Z369" s="369"/>
      <c r="AA369" s="393"/>
      <c r="AB369" s="262"/>
      <c r="AC369" s="397"/>
      <c r="AD369" s="398"/>
      <c r="AE369" s="262"/>
      <c r="AF369" s="286"/>
      <c r="AG369" s="262"/>
      <c r="AH369" s="262"/>
      <c r="AI369" s="262"/>
      <c r="AJ369" s="262"/>
      <c r="AK369" s="262"/>
      <c r="AL369" s="262"/>
      <c r="AM369" s="262"/>
      <c r="AN369" s="262"/>
      <c r="AO369" s="262"/>
      <c r="AP369" s="262"/>
    </row>
    <row r="370" spans="1:42" x14ac:dyDescent="0.25">
      <c r="A370" s="262"/>
      <c r="B370" s="369"/>
      <c r="C370" s="262"/>
      <c r="D370" s="262"/>
      <c r="E370" s="262"/>
      <c r="F370" s="369"/>
      <c r="G370" s="262"/>
      <c r="H370" s="262"/>
      <c r="I370" s="393"/>
      <c r="J370" s="394"/>
      <c r="K370" s="448"/>
      <c r="L370" s="262"/>
      <c r="M370" s="262"/>
      <c r="N370" s="393"/>
      <c r="O370" s="369"/>
      <c r="P370" s="395"/>
      <c r="Q370" s="396"/>
      <c r="R370" s="397"/>
      <c r="S370" s="397"/>
      <c r="T370" s="397"/>
      <c r="U370" s="375"/>
      <c r="V370" s="416"/>
      <c r="W370" s="262"/>
      <c r="X370" s="262"/>
      <c r="Y370" s="262"/>
      <c r="Z370" s="369"/>
      <c r="AA370" s="393"/>
      <c r="AB370" s="262"/>
      <c r="AC370" s="397"/>
      <c r="AD370" s="398"/>
      <c r="AE370" s="262"/>
      <c r="AF370" s="286"/>
      <c r="AG370" s="262"/>
      <c r="AH370" s="262"/>
      <c r="AI370" s="262"/>
      <c r="AJ370" s="262"/>
      <c r="AK370" s="262"/>
      <c r="AL370" s="262"/>
      <c r="AM370" s="262"/>
      <c r="AN370" s="262"/>
      <c r="AO370" s="262"/>
      <c r="AP370" s="262"/>
    </row>
    <row r="371" spans="1:42" x14ac:dyDescent="0.25">
      <c r="A371" s="262"/>
      <c r="B371" s="369"/>
      <c r="C371" s="262"/>
      <c r="D371" s="262"/>
      <c r="E371" s="262"/>
      <c r="F371" s="369"/>
      <c r="G371" s="262"/>
      <c r="H371" s="262"/>
      <c r="I371" s="393"/>
      <c r="J371" s="394"/>
      <c r="K371" s="448"/>
      <c r="L371" s="262"/>
      <c r="M371" s="262"/>
      <c r="N371" s="393"/>
      <c r="O371" s="369"/>
      <c r="P371" s="395"/>
      <c r="Q371" s="396"/>
      <c r="R371" s="397"/>
      <c r="S371" s="397"/>
      <c r="T371" s="397"/>
      <c r="U371" s="375"/>
      <c r="V371" s="416"/>
      <c r="W371" s="262"/>
      <c r="X371" s="262"/>
      <c r="Y371" s="262"/>
      <c r="Z371" s="369"/>
      <c r="AA371" s="393"/>
      <c r="AB371" s="262"/>
      <c r="AC371" s="397"/>
      <c r="AD371" s="398"/>
      <c r="AE371" s="262"/>
      <c r="AF371" s="286"/>
      <c r="AG371" s="262"/>
      <c r="AH371" s="262"/>
      <c r="AI371" s="262"/>
      <c r="AJ371" s="262"/>
      <c r="AK371" s="262"/>
      <c r="AL371" s="262"/>
      <c r="AM371" s="262"/>
      <c r="AN371" s="262"/>
      <c r="AO371" s="262"/>
      <c r="AP371" s="262"/>
    </row>
    <row r="372" spans="1:42" x14ac:dyDescent="0.25">
      <c r="A372" s="262"/>
      <c r="B372" s="369"/>
      <c r="C372" s="262"/>
      <c r="D372" s="262"/>
      <c r="E372" s="262"/>
      <c r="F372" s="369"/>
      <c r="G372" s="262"/>
      <c r="H372" s="262"/>
      <c r="I372" s="393"/>
      <c r="J372" s="394"/>
      <c r="K372" s="448"/>
      <c r="L372" s="262"/>
      <c r="M372" s="262"/>
      <c r="N372" s="393"/>
      <c r="O372" s="369"/>
      <c r="P372" s="395"/>
      <c r="Q372" s="396"/>
      <c r="R372" s="397"/>
      <c r="S372" s="397"/>
      <c r="T372" s="397"/>
      <c r="U372" s="375"/>
      <c r="V372" s="416"/>
      <c r="W372" s="262"/>
      <c r="X372" s="262"/>
      <c r="Y372" s="262"/>
      <c r="Z372" s="369"/>
      <c r="AA372" s="393"/>
      <c r="AB372" s="262"/>
      <c r="AC372" s="397"/>
      <c r="AD372" s="398"/>
      <c r="AE372" s="262"/>
      <c r="AF372" s="286"/>
      <c r="AG372" s="262"/>
      <c r="AH372" s="262"/>
      <c r="AI372" s="262"/>
      <c r="AJ372" s="262"/>
      <c r="AK372" s="262"/>
      <c r="AL372" s="262"/>
      <c r="AM372" s="262"/>
      <c r="AN372" s="262"/>
      <c r="AO372" s="262"/>
      <c r="AP372" s="262"/>
    </row>
    <row r="373" spans="1:42" x14ac:dyDescent="0.25">
      <c r="A373" s="262"/>
      <c r="B373" s="369"/>
      <c r="C373" s="262"/>
      <c r="D373" s="262"/>
      <c r="E373" s="262"/>
      <c r="F373" s="369"/>
      <c r="G373" s="262"/>
      <c r="H373" s="262"/>
      <c r="I373" s="393"/>
      <c r="J373" s="394"/>
      <c r="K373" s="448"/>
      <c r="L373" s="262"/>
      <c r="M373" s="262"/>
      <c r="N373" s="393"/>
      <c r="O373" s="369"/>
      <c r="P373" s="395"/>
      <c r="Q373" s="396"/>
      <c r="R373" s="397"/>
      <c r="S373" s="397"/>
      <c r="T373" s="397"/>
      <c r="U373" s="375"/>
      <c r="V373" s="416"/>
      <c r="W373" s="262"/>
      <c r="X373" s="262"/>
      <c r="Y373" s="262"/>
      <c r="Z373" s="369"/>
      <c r="AA373" s="393"/>
      <c r="AB373" s="262"/>
      <c r="AC373" s="397"/>
      <c r="AD373" s="398"/>
      <c r="AE373" s="262"/>
      <c r="AF373" s="286"/>
      <c r="AG373" s="262"/>
      <c r="AH373" s="262"/>
      <c r="AI373" s="262"/>
      <c r="AJ373" s="262"/>
      <c r="AK373" s="262"/>
      <c r="AL373" s="262"/>
      <c r="AM373" s="262"/>
      <c r="AN373" s="262"/>
      <c r="AO373" s="262"/>
      <c r="AP373" s="262"/>
    </row>
    <row r="374" spans="1:42" x14ac:dyDescent="0.25">
      <c r="A374" s="262"/>
      <c r="B374" s="369"/>
      <c r="C374" s="262"/>
      <c r="D374" s="262"/>
      <c r="E374" s="262"/>
      <c r="F374" s="369"/>
      <c r="G374" s="262"/>
      <c r="H374" s="262"/>
      <c r="I374" s="393"/>
      <c r="J374" s="394"/>
      <c r="K374" s="448"/>
      <c r="L374" s="262"/>
      <c r="M374" s="262"/>
      <c r="N374" s="393"/>
      <c r="O374" s="369"/>
      <c r="P374" s="395"/>
      <c r="Q374" s="396"/>
      <c r="R374" s="397"/>
      <c r="S374" s="397"/>
      <c r="T374" s="397"/>
      <c r="U374" s="375"/>
      <c r="V374" s="416"/>
      <c r="W374" s="262"/>
      <c r="X374" s="262"/>
      <c r="Y374" s="262"/>
      <c r="Z374" s="369"/>
      <c r="AA374" s="393"/>
      <c r="AB374" s="262"/>
      <c r="AC374" s="397"/>
      <c r="AD374" s="398"/>
      <c r="AE374" s="262"/>
      <c r="AF374" s="286"/>
      <c r="AG374" s="262"/>
      <c r="AH374" s="262"/>
      <c r="AI374" s="262"/>
      <c r="AJ374" s="262"/>
      <c r="AK374" s="262"/>
      <c r="AL374" s="262"/>
      <c r="AM374" s="262"/>
      <c r="AN374" s="262"/>
      <c r="AO374" s="262"/>
      <c r="AP374" s="262"/>
    </row>
    <row r="375" spans="1:42" x14ac:dyDescent="0.25">
      <c r="A375" s="262"/>
      <c r="B375" s="369"/>
      <c r="C375" s="262"/>
      <c r="D375" s="262"/>
      <c r="E375" s="262"/>
      <c r="F375" s="369"/>
      <c r="G375" s="262"/>
      <c r="H375" s="262"/>
      <c r="I375" s="393"/>
      <c r="J375" s="394"/>
      <c r="K375" s="448"/>
      <c r="L375" s="262"/>
      <c r="M375" s="262"/>
      <c r="N375" s="393"/>
      <c r="O375" s="369"/>
      <c r="P375" s="395"/>
      <c r="Q375" s="396"/>
      <c r="R375" s="397"/>
      <c r="S375" s="397"/>
      <c r="T375" s="397"/>
      <c r="U375" s="375"/>
      <c r="V375" s="416"/>
      <c r="W375" s="262"/>
      <c r="X375" s="262"/>
      <c r="Y375" s="262"/>
      <c r="Z375" s="369"/>
      <c r="AA375" s="393"/>
      <c r="AB375" s="262"/>
      <c r="AC375" s="397"/>
      <c r="AD375" s="398"/>
      <c r="AE375" s="262"/>
      <c r="AF375" s="286"/>
      <c r="AG375" s="262"/>
      <c r="AH375" s="262"/>
      <c r="AI375" s="262"/>
      <c r="AJ375" s="262"/>
      <c r="AK375" s="262"/>
      <c r="AL375" s="262"/>
      <c r="AM375" s="262"/>
      <c r="AN375" s="262"/>
      <c r="AO375" s="262"/>
      <c r="AP375" s="262"/>
    </row>
    <row r="351057" spans="9:10" x14ac:dyDescent="0.25">
      <c r="I351057" s="2" t="s">
        <v>19</v>
      </c>
    </row>
    <row r="351058" spans="9:10" x14ac:dyDescent="0.25">
      <c r="I351058" s="2" t="s">
        <v>22</v>
      </c>
      <c r="J351058" s="3" t="s">
        <v>20</v>
      </c>
    </row>
    <row r="351059" spans="9:10" x14ac:dyDescent="0.25">
      <c r="I351059" s="2" t="s">
        <v>25</v>
      </c>
      <c r="J351059" s="3" t="s">
        <v>23</v>
      </c>
    </row>
    <row r="351060" spans="9:10" x14ac:dyDescent="0.25">
      <c r="I351060" s="2" t="s">
        <v>28</v>
      </c>
      <c r="J351060" s="3" t="s">
        <v>26</v>
      </c>
    </row>
    <row r="351061" spans="9:10" x14ac:dyDescent="0.25">
      <c r="J351061" s="3" t="s">
        <v>29</v>
      </c>
    </row>
    <row r="351062" spans="9:10" x14ac:dyDescent="0.25">
      <c r="J351062" s="3" t="s">
        <v>31</v>
      </c>
    </row>
  </sheetData>
  <autoFilter ref="A1:AP109" xr:uid="{00000000-0009-0000-0000-000001000000}"/>
  <phoneticPr fontId="3" type="noConversion"/>
  <dataValidations xWindow="418" yWindow="225" count="19">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H5 H68 I2:I263" xr:uid="{00000000-0002-0000-0100-000000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V42 T2:T33 T35:T120 W2:X118" xr:uid="{00000000-0002-0000-01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V42 T2:T33 T35:T126" xr:uid="{00000000-0002-0000-01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R132 R127 R2:R120" xr:uid="{00000000-0002-0000-0100-000003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S132 S127 T34 S2:S120" xr:uid="{00000000-0002-0000-0100-000004000000}">
      <formula1>-999999999999999</formula1>
      <formula2>999999999999999</formula2>
    </dataValidation>
    <dataValidation type="date" allowBlank="1" showInputMessage="1" errorTitle="Entrada no válida" error="Por favor escriba una fecha válida (AAAA/MM/DD)" promptTitle="Ingrese una fecha (AAAA/MM/DD)" prompt=" Registre la fecha en la cual se SUSCRIBIÓ el contrato  (Formato AAAA/MM/DD)." sqref="M98 J69:K69 K127 K132 K137 N74 K75:N76 N116 N161:N162 K65:N68 K135 J98:K98 N108 J99:J100 N135 N141:N144 N147:N150 N152:N154 N156:N159 N164:N166 K167 M167:N167 N168 U141:U157 O49 N170:N176 N178:N180 N182:N184 N186:N207 L195 J12:N12 L28:N31 J8:K8 N16 M8:N8 N13 K14:N15 N18 J17:N17 L34:N36 L40:N40 J73:N73 J2:J7 J9:J11 J13:J16 L20:N20 M42 K22 K27:K31 L44:N44 M22:M24 K34:K38 K44:K45 AB2:AB47 K6 L47:N47 AB52:AB53 O61 K2:N5 L49:N50 J18:J52 K47:K50 N58 J53:N53 N51 L54:N57 K54:K62 K64 L59:L62 M59:N64 J77:N77 L80:N83 L89:N89 L78:N78 K79:K83 J78:J97 K85:K88 L85:N86 J54:J68 J70:J72 J74:J76 M94:M95 K93:K94 N72 U2:U97 J101:K101 M103 J103" xr:uid="{00000000-0002-0000-0100-000005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O44 O20 O196 O123 O189:O194 O2:O5 O29 O31 O12:O15 O34:O37 O47:O48 O50 O54:O56 O59:O60 O93 O73:O76 O78 O81 O83 O85:O87 O62:O69 O109" xr:uid="{00000000-0002-0000-01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23 P189:P191 AC33 P2:P8 P12:P15 P20 P27:P31 AC2:AC28 P33:P42 P44:P45 P47:P48 Q2:Q20 AC52:AC53 Q82 Q93 Q86:Q87 Q22:Q80" xr:uid="{00000000-0002-0000-01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V141:V208 V2:V41 W2:X80 V43:V93" xr:uid="{00000000-0002-0000-0100-000008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N130:N133 N135 N156:N207 N140:N154 N137 M5 N2:N5 N28:N31 N8 N40 N20 N12:N18 N34:N36 N44 N47 N49:N51 N53:N68 M68 N85:N86 N80:N83 N89 N72:N78 N105:N108 N110:N127" xr:uid="{00000000-0002-0000-0100-000009000000}">
      <formula1>#REF!</formula1>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AE11 AE48 AE135 AE138 AE152 AE174 AE60" xr:uid="{00000000-0002-0000-0100-00000A000000}">
      <formula1>-99999999999999</formula1>
      <formula2>99999999999999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L190:L195 L12:L18 M61:M64 L120 L123 M94:M95 M98 L49:L51 L159 L141:L143 L145 L147 L150:L151 L153:L157 L164:L166 L167:M167 L170 L172:L173 L175:L179 L196:M197 L2:L5 L28:L31 L34:L36 L40 L20 M22:M24 L44 L47 L53:L57 L59:L68 O61 L80:L83 L89 L73:L78 L85:L86 M103" xr:uid="{00000000-0002-0000-0100-00000B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L149 M49:M50 M120 M123 M42 M59:M60 M2:M4 M28:M31 M14:M15 M8 M12 M34:M36 M40 M20 M17 O49 M44 M47 M53:M57 M73 M65:M67 M80:M83 M89 M75:M78 M85:M86 M109" xr:uid="{00000000-0002-0000-0100-00000C000000}">
      <formula1>-999999999</formula1>
      <formula2>999999999</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M98 N108 K123:N123 K73:N73 K127 K132 K137 K74:K75 N72 N116 N161:N162 N74 K135 K98 N135 K141:K143 L75:N75 K159 N141:N144 K145 K147 N147:N150 K149:K151 N152:N154 K153:K157 N156:N159 N164:N166 K164:K167 M167:N167 N168 K170 K172:K173 K175:K179 L195 M59:N64 N170:N176 N178:N180 N182:N184 N186:N207 K2:N5 L28:N31 M8:N8 K8 K12:N12 K13:K14 N13 L14:N14 K15:N15 L34:N36 L40:N40 L20:N20 AF43 K16:K18 N16 N18 L17:N17 K27:K31 M42 O49 L44:N44 K34:K38 K44:K45 AF46 K22 M22:M24 L47:N47 K6 L49:N50 K47:K51 N51 O61 L53:N57 N58 K53:K62 K64 L59:L62 K69 K65:N68 L80:N83 L89:N89 L78:N78 K76:N77 K79:K83 K85:K88 L85:N86 K93:K94 M94:M95 K101 M103 K109" xr:uid="{00000000-0002-0000-0100-00000D000000}">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E35:AE43 AE285:AE286 AE102 AE97:AE100 AE76:AE95 AE137 AE122:AE123 AE126:AE129 AE131:AE132 AE115:AE120 AE172:AE173 AE147:AE148 AE168 AE144 AE179 AE177 AE197:AE198 AE253 AE31:AE32 AE45:AE47 AE57:AE58 AE61:AE64 AE67:AE72 AE105:AE113" xr:uid="{00000000-0002-0000-0100-00000E000000}">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F276 AF136 AF123 AF20:AF23 AF99:AF100 AF104 AF94:AF95 AF121 AF129 AF179:AF191 AF195 AF258:AF266 AF197:AF219 AF268:AF273 AF2:AF7 AF9:AF17 AF27:AF42 AF25 AF44:AF45 K63 AF47:AF84 AF108:AF111 AF113:AF114" xr:uid="{00000000-0002-0000-0100-00000F000000}">
      <formula1>0</formula1>
      <formula2>390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Z2:Z69 Z70:AA80" xr:uid="{00000000-0002-0000-0100-000010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B70:AB79" xr:uid="{00000000-0002-0000-0100-000011000000}">
      <formula1>0</formula1>
      <formula2>390</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Y2:Y80" xr:uid="{00000000-0002-0000-0100-000012000000}">
      <formula1>1900/1/1</formula1>
      <formula2>3000/1/1</formula2>
    </dataValidation>
  </dataValidations>
  <hyperlinks>
    <hyperlink ref="D2" r:id="rId1" xr:uid="{00000000-0004-0000-0100-000000000000}"/>
    <hyperlink ref="D3" r:id="rId2" display="mailto:ljloraa@unal.edu.co" xr:uid="{00000000-0004-0000-0100-000001000000}"/>
    <hyperlink ref="D4" r:id="rId3" xr:uid="{00000000-0004-0000-0100-000002000000}"/>
    <hyperlink ref="D5" r:id="rId4" xr:uid="{00000000-0004-0000-0100-000003000000}"/>
    <hyperlink ref="D6" r:id="rId5" xr:uid="{00000000-0004-0000-0100-000004000000}"/>
    <hyperlink ref="D27" r:id="rId6" xr:uid="{00000000-0004-0000-0100-000005000000}"/>
    <hyperlink ref="D28" r:id="rId7" xr:uid="{00000000-0004-0000-0100-000006000000}"/>
    <hyperlink ref="D29" r:id="rId8" display="mailto:kaperu21@hotmail.com" xr:uid="{00000000-0004-0000-0100-000007000000}"/>
    <hyperlink ref="D30" r:id="rId9" xr:uid="{00000000-0004-0000-0100-000008000000}"/>
    <hyperlink ref="D32" r:id="rId10" xr:uid="{00000000-0004-0000-0100-000009000000}"/>
    <hyperlink ref="D7" r:id="rId11" xr:uid="{00000000-0004-0000-0100-00000A000000}"/>
    <hyperlink ref="D8" r:id="rId12" display="mailto:laurismejia2904@gmail.com" xr:uid="{00000000-0004-0000-0100-00000B000000}"/>
    <hyperlink ref="D9" r:id="rId13" xr:uid="{00000000-0004-0000-0100-00000C000000}"/>
    <hyperlink ref="D10" r:id="rId14" xr:uid="{00000000-0004-0000-0100-00000D000000}"/>
    <hyperlink ref="D11" r:id="rId15" xr:uid="{00000000-0004-0000-0100-00000E000000}"/>
    <hyperlink ref="D12" r:id="rId16" xr:uid="{00000000-0004-0000-0100-00000F000000}"/>
    <hyperlink ref="D13" r:id="rId17" xr:uid="{00000000-0004-0000-0100-000010000000}"/>
    <hyperlink ref="D14" r:id="rId18" xr:uid="{00000000-0004-0000-0100-000011000000}"/>
    <hyperlink ref="D15" r:id="rId19" xr:uid="{00000000-0004-0000-0100-000012000000}"/>
    <hyperlink ref="D16" r:id="rId20" xr:uid="{00000000-0004-0000-0100-000013000000}"/>
    <hyperlink ref="D35" r:id="rId21" xr:uid="{00000000-0004-0000-0100-000014000000}"/>
    <hyperlink ref="D37" r:id="rId22" xr:uid="{00000000-0004-0000-0100-000015000000}"/>
    <hyperlink ref="D38" r:id="rId23" xr:uid="{00000000-0004-0000-0100-000016000000}"/>
    <hyperlink ref="D36" r:id="rId24" xr:uid="{00000000-0004-0000-0100-000017000000}"/>
    <hyperlink ref="D39" r:id="rId25" xr:uid="{00000000-0004-0000-0100-000018000000}"/>
    <hyperlink ref="D40" r:id="rId26" xr:uid="{00000000-0004-0000-0100-000019000000}"/>
    <hyperlink ref="D41" r:id="rId27" xr:uid="{00000000-0004-0000-0100-00001A000000}"/>
    <hyperlink ref="D42" r:id="rId28" xr:uid="{00000000-0004-0000-0100-00001B000000}"/>
    <hyperlink ref="D17" r:id="rId29" xr:uid="{00000000-0004-0000-0100-00001C000000}"/>
    <hyperlink ref="D18" r:id="rId30" xr:uid="{00000000-0004-0000-0100-00001D000000}"/>
    <hyperlink ref="D19" r:id="rId31" xr:uid="{00000000-0004-0000-0100-00001E000000}"/>
    <hyperlink ref="D20" r:id="rId32" xr:uid="{00000000-0004-0000-0100-00001F000000}"/>
    <hyperlink ref="D43" r:id="rId33" xr:uid="{00000000-0004-0000-0100-000020000000}"/>
    <hyperlink ref="D21" r:id="rId34" xr:uid="{00000000-0004-0000-0100-000021000000}"/>
    <hyperlink ref="D22" r:id="rId35" xr:uid="{00000000-0004-0000-0100-000022000000}"/>
    <hyperlink ref="D23" r:id="rId36" xr:uid="{00000000-0004-0000-0100-000023000000}"/>
    <hyperlink ref="D24" r:id="rId37" xr:uid="{00000000-0004-0000-0100-000024000000}"/>
    <hyperlink ref="D25" r:id="rId38" xr:uid="{00000000-0004-0000-0100-000025000000}"/>
    <hyperlink ref="D26" r:id="rId39" xr:uid="{00000000-0004-0000-0100-000026000000}"/>
    <hyperlink ref="D46" r:id="rId40" xr:uid="{00000000-0004-0000-0100-000027000000}"/>
    <hyperlink ref="D45" r:id="rId41" xr:uid="{00000000-0004-0000-0100-000028000000}"/>
    <hyperlink ref="D44" r:id="rId42" xr:uid="{00000000-0004-0000-0100-000029000000}"/>
    <hyperlink ref="D47" r:id="rId43" xr:uid="{00000000-0004-0000-0100-00002A000000}"/>
    <hyperlink ref="D48" r:id="rId44" xr:uid="{00000000-0004-0000-0100-00002B000000}"/>
    <hyperlink ref="AG2" r:id="rId45" xr:uid="{00000000-0004-0000-0100-00002C000000}"/>
    <hyperlink ref="AG3" r:id="rId46" xr:uid="{00000000-0004-0000-0100-00002D000000}"/>
    <hyperlink ref="AG4" r:id="rId47" xr:uid="{00000000-0004-0000-0100-00002E000000}"/>
    <hyperlink ref="AG5" r:id="rId48" xr:uid="{00000000-0004-0000-0100-00002F000000}"/>
    <hyperlink ref="AG6" r:id="rId49" xr:uid="{00000000-0004-0000-0100-000030000000}"/>
    <hyperlink ref="AG7" r:id="rId50" xr:uid="{00000000-0004-0000-0100-000031000000}"/>
    <hyperlink ref="AG8" r:id="rId51" xr:uid="{00000000-0004-0000-0100-000032000000}"/>
    <hyperlink ref="AG9" r:id="rId52" xr:uid="{00000000-0004-0000-0100-000033000000}"/>
    <hyperlink ref="AG10" r:id="rId53" xr:uid="{00000000-0004-0000-0100-000034000000}"/>
    <hyperlink ref="AG11" r:id="rId54" xr:uid="{00000000-0004-0000-0100-000035000000}"/>
    <hyperlink ref="AG12" r:id="rId55" xr:uid="{00000000-0004-0000-0100-000036000000}"/>
    <hyperlink ref="AG13" r:id="rId56" xr:uid="{00000000-0004-0000-0100-000037000000}"/>
    <hyperlink ref="AG14" r:id="rId57" xr:uid="{00000000-0004-0000-0100-000038000000}"/>
    <hyperlink ref="AG15" r:id="rId58" xr:uid="{00000000-0004-0000-0100-000039000000}"/>
    <hyperlink ref="AG16" r:id="rId59" xr:uid="{00000000-0004-0000-0100-00003A000000}"/>
    <hyperlink ref="AG17" r:id="rId60" xr:uid="{00000000-0004-0000-0100-00003B000000}"/>
    <hyperlink ref="AG18" r:id="rId61" xr:uid="{00000000-0004-0000-0100-00003C000000}"/>
    <hyperlink ref="AG20" r:id="rId62" xr:uid="{00000000-0004-0000-0100-00003D000000}"/>
    <hyperlink ref="AG19" r:id="rId63" xr:uid="{00000000-0004-0000-0100-00003E000000}"/>
    <hyperlink ref="AG21" r:id="rId64" xr:uid="{00000000-0004-0000-0100-00003F000000}"/>
    <hyperlink ref="AG22" r:id="rId65" xr:uid="{00000000-0004-0000-0100-000040000000}"/>
    <hyperlink ref="AG23" r:id="rId66" xr:uid="{00000000-0004-0000-0100-000041000000}"/>
    <hyperlink ref="AG24" r:id="rId67" xr:uid="{00000000-0004-0000-0100-000042000000}"/>
    <hyperlink ref="AG25" r:id="rId68" xr:uid="{00000000-0004-0000-0100-000043000000}"/>
    <hyperlink ref="AG26" r:id="rId69" xr:uid="{00000000-0004-0000-0100-000044000000}"/>
    <hyperlink ref="AG27" r:id="rId70" xr:uid="{00000000-0004-0000-0100-000045000000}"/>
    <hyperlink ref="AG28" r:id="rId71" xr:uid="{00000000-0004-0000-0100-000046000000}"/>
    <hyperlink ref="AG29" r:id="rId72" xr:uid="{00000000-0004-0000-0100-000047000000}"/>
    <hyperlink ref="AG30" r:id="rId73" xr:uid="{00000000-0004-0000-0100-000048000000}"/>
    <hyperlink ref="AG31" r:id="rId74" xr:uid="{00000000-0004-0000-0100-000049000000}"/>
    <hyperlink ref="AG32" r:id="rId75" xr:uid="{00000000-0004-0000-0100-00004A000000}"/>
    <hyperlink ref="AG33" r:id="rId76" xr:uid="{00000000-0004-0000-0100-00004B000000}"/>
    <hyperlink ref="AG34" r:id="rId77" xr:uid="{00000000-0004-0000-0100-00004C000000}"/>
    <hyperlink ref="AG35" r:id="rId78" xr:uid="{00000000-0004-0000-0100-00004D000000}"/>
    <hyperlink ref="AG36" r:id="rId79" xr:uid="{00000000-0004-0000-0100-00004E000000}"/>
    <hyperlink ref="AG37" r:id="rId80" xr:uid="{00000000-0004-0000-0100-00004F000000}"/>
    <hyperlink ref="AG38" r:id="rId81" xr:uid="{00000000-0004-0000-0100-000050000000}"/>
    <hyperlink ref="AG39" r:id="rId82" xr:uid="{00000000-0004-0000-0100-000051000000}"/>
    <hyperlink ref="AG40" r:id="rId83" xr:uid="{00000000-0004-0000-0100-000052000000}"/>
    <hyperlink ref="AG41" r:id="rId84" xr:uid="{00000000-0004-0000-0100-000053000000}"/>
    <hyperlink ref="AG42" r:id="rId85" xr:uid="{00000000-0004-0000-0100-000054000000}"/>
    <hyperlink ref="AG43" r:id="rId86" xr:uid="{00000000-0004-0000-0100-000055000000}"/>
    <hyperlink ref="AG44" r:id="rId87" xr:uid="{00000000-0004-0000-0100-000056000000}"/>
    <hyperlink ref="AG45" r:id="rId88" xr:uid="{00000000-0004-0000-0100-000057000000}"/>
    <hyperlink ref="AG46" r:id="rId89" xr:uid="{00000000-0004-0000-0100-000058000000}"/>
    <hyperlink ref="AG47" r:id="rId90" xr:uid="{00000000-0004-0000-0100-000059000000}"/>
    <hyperlink ref="AG48" r:id="rId91" xr:uid="{00000000-0004-0000-0100-00005A000000}"/>
    <hyperlink ref="AG49" r:id="rId92" xr:uid="{00000000-0004-0000-0100-00005B000000}"/>
    <hyperlink ref="D50" r:id="rId93" xr:uid="{00000000-0004-0000-0100-00005C000000}"/>
    <hyperlink ref="D49" r:id="rId94" xr:uid="{00000000-0004-0000-0100-00005D000000}"/>
    <hyperlink ref="AG50" r:id="rId95" display="https://www.contratos.gov.co/consultas/detalleProceso.do?numConstancia=21-4-11594299&amp;g-recaptcha-response=03AGdBq25dRSoZhoV7fh7c9TkAVCS7DJd23Xbip5q3qLm4O7s0KVXqHKRFKHVPPQcEwxkWHaqmJePfqEt_Gj6tqhj9sNx7NLKC3wPciwCV0FDGjibnK4SrwJ8oRkUb467b1Z-ixVz_jBa7ggDrKqPro0NsFa6N3qsw47rCgY_hxaNnSl0SL9CIFd0rKKzO4IKjqUxHGdWkm9kl31m-EVyfX9ltCnsk1rRDC5bR7PbS86yTIXFfrVGCGN3UDjeUz4ppN3lzb8sdyKJmNy1XPfsfJivc57CkdSFVMs5SrBE1EUVMFDjUOllH2dVMMyc48UPIbcYfk_LDeJM3LdOYP8QFm0gm-JQdDu1SORyyqgp3MyhtsLz-2WN7SmBijMEUu_6wajPEwYji2MHJleS_Wdhrs0Eq7_wwkh93BH7GLftqDVj9LKORiCBRqIigg6a33BnvjDmAIjUNvOj2Za4YzeyTa6MJP60Kn0bGLg" xr:uid="{00000000-0004-0000-0100-00005E000000}"/>
    <hyperlink ref="D51" r:id="rId96" xr:uid="{00000000-0004-0000-0100-00005F000000}"/>
    <hyperlink ref="D52" r:id="rId97" xr:uid="{00000000-0004-0000-0100-000060000000}"/>
    <hyperlink ref="D53" r:id="rId98" xr:uid="{00000000-0004-0000-0100-000061000000}"/>
    <hyperlink ref="D54" r:id="rId99" xr:uid="{00000000-0004-0000-0100-000062000000}"/>
    <hyperlink ref="D55" r:id="rId100" xr:uid="{00000000-0004-0000-0100-000063000000}"/>
    <hyperlink ref="D56" r:id="rId101" xr:uid="{00000000-0004-0000-0100-000064000000}"/>
    <hyperlink ref="AG51" r:id="rId102" display="https://www.contratos.gov.co/consultas/detalleProceso.do?numConstancia=21-4-11621393&amp;g-recaptcha-response=03AGdBq27vlr6b13afQqFEK8uJLasCdmuijp1MLDowrhH5FLt0sgeZQ0iAmDKkndKm3Dg4aEoqIWiclgxM1o3ycMRCxRoj_IzLR1_Z6N_CmZmyfzolDpD4pXz14gA8yKp9TCcN7O8-XDCaqDcpkQxK_hZTk8URYnvQN3XagNNm8rhwGufnMera3PVzJY3CeP9R0ylh8hVSwq92lA_6DBxUffcaDnks0MxbKsrxHAOjs2BURpXU6ZvsgIoFzKW_CsAgZWoeOEyieCA-iIZ46Cv8Ls2z944ydRuKBtE8lLMQxTy3N05_Sj7vieM51KNtOr38lkR-IFHXfOKjUTr_SmzTO6BO7hGmrMoCqvBWebGtMvPIN5qsYmuqu3ri9vQDsPPK6j23Le1nUVuAMbAyUTTpHrJBFZt_XKHiPm2ncEB4mWWYQmzzC2I5F59sqOvimBkgn5DYU0VNmWmdxJmMw1QyaN-zGrz6kktXfg" xr:uid="{00000000-0004-0000-0100-000065000000}"/>
    <hyperlink ref="AG52" r:id="rId103" display="https://www.contratos.gov.co/consultas/detalleProceso.do?numConstancia=21-4-11621488&amp;g-recaptcha-response=03AGdBq27XTLIoqGUib_KISVDYsL8kATco5T3Swam_JnGJFgGi3KH63qiA4I2E71oZXylVMilPkbi5qLv4-OH5RKarJsUYJnDyhX9nWNCyvOhvjQVy94ZuVhLtm92EaPCmPZx-_JGMTbKh9Ii5uswoVanl6EgxJ1P3OC9chwjwa9niUMSXgb4Phfqu-M7u2lwiVJ5CFQG4pbz2MwPcnfjmyQN8tGkDmRw5rDfffP1jVMLYfv7vorGylEW4v9HMxLw3FHoomM0a-jyX6Guc0EdBRdrT2oj8XZolqBj8r22Xqebr0mdPGB7mhHLWd_GkIpI7V5fT9u9N-Jzu3QVVovlTgXp6wDbq2itRHCFtxJOc9yg3dHkW6AFM1CVMM-mWgR6mH6mFSzvzZ43BqBATPX_Eee3Bk3Jhkt6qXmEr-XJMeLaAU-3p8R1BRjKXyDRBLe9trKO7x4HAHhE9ALgyoG6_1Abo3ay_-IoRYnoDOZyo9EFLGu9Xl7V7eFE" xr:uid="{00000000-0004-0000-0100-000066000000}"/>
    <hyperlink ref="AG53" r:id="rId104" display="https://www.contratos.gov.co/consultas/detalleProceso.do?numConstancia=21-4-11621579&amp;g-recaptcha-response=03AGdBq25ilGuorUuEBs3Do-9NHGVnPBDkYsnrLunGsyzRnMZtUiov7LA0PIU_8RS9BdEOe8Y9nP5awdeQk19GgPt1Bxnjxwfw1gC2-LjaaF-5ARiz_3194ebTyKhTrNyzWN2nepIRwMq8YBWNpv8yfurkLOCQ-kqEsksRlY5gpxYbaZQg2JDw7E-3aKz7bmUYDA280Bsbk2m21x4mPLPeyfuwaiH-V2qN1vq_aeOFfSIBYcastQ80O7jlbvUgfxQFHhDWXJre3npM8ivNc1XIzQkyV6PPBvm_LKDcE7TfM-fsV1Y5u70JWkilgRT_n4G_yoYAZrOXsc-hbaMorlxJmJlwI6UalKVVpY5JGng4LXGANIiss2_hoZYjx9AhG3yeKGxAxNb-PUWBF4O3MqqYg4KZlbpzCFdbwr0o3-0JSYXqg-HvCPbaH-HTzZNPKHyPyuC_zWYplEUK_aoKzxB4iN-ggvzJKBNq_dHKzIyer4DfDPkB9qS3wXk" xr:uid="{00000000-0004-0000-0100-000067000000}"/>
    <hyperlink ref="AG54" r:id="rId105" display="https://www.contratos.gov.co/consultas/detalleProceso.do?numConstancia=21-4-11621651&amp;g-recaptcha-response=03AGdBq264vhlVOJQMBTuvoYlujzTMjSiagqCOE57pzqLlZIy3diYSwCSXWKuDGkoeufGqMtR2dgRZfNDGS5scfqBKCwD-vl5wXRbVv2vNH2ccCuk3mbNuno4Ndgny3KFjkZWWantgDxoL4W8RNaGZl26hNQ4TGD-nwJEfusDXm4rK3Pzv1hHmeY29flVNJuhD22FiQyBqHzh0q9vXtfH1KR12t_kkfJblujlhFsPN_PCSlBhJgBDiM1WrWzxNYW2vKyvQ7jhiiKtzUSE8k4WLI51Al6USs0dOyrtQk9M3gp08qiehuLk61ZqCPBOIAfAW-6F6orHNM-b4tKI9FpJFnL5PaT51MIchCKBcluxTZXtZ59T0WWCxLsK7EOlrNGRCHRJJhbVQ_TViE3XZ9jNBf37oP_83qHuAPJYhx_ynG8k0jhGtWqz-XAJ_hEstdN_NoU03QvSvjuLqO13e02DhoblzQCAneFDhiZYsiSYl0JJPv5LiSOGjT5o" xr:uid="{00000000-0004-0000-0100-000068000000}"/>
    <hyperlink ref="AG55" r:id="rId106" display="https://www.contratos.gov.co/consultas/detalleProceso.do?numConstancia=21-4-11621776&amp;g-recaptcha-response=03AGdBq25YtlEw_xLAnMjbChbEFOBHyCkaTPwFYjgA-4n4CUgDqcDC1PEwg_SKqyYCB1G6oN1V_M1UIgNV5z-c-eFORw6EvowH6hc4B7a365onlAvE1lxC-uodrqTPOz02Hm9jC1aOPBYcQDyAPgEbN-ose88naV-3f2LwEg8KPtvwmj319q66r1nyxe186dTIVDpALap02Iu0HZEgtMaHm4K32X3HCb5dYEJOV0PgAvHvNH8EfQElbooRCx7v1XS5wSfprcmcZ8nJQQIptIPdI0cxFyQ0RBqB2HLdCqumD1PDm6HTafunRf0ySGBNmbtUQ8U8W51q4UMMos6sO4fDAroC0pWV2O3crr94-x95aJrIWTQbZxUPryEni-IU7ckUErZLmgRN5udGA_HM0iZvBsw3agkKLmgPogjBPndaWuf2prrwIBK0PDAqPTvK2N2Ee01ojhDeTGRd7xtprpsWXQ1lzBCbv6rWUA" xr:uid="{00000000-0004-0000-0100-000069000000}"/>
    <hyperlink ref="AG56" r:id="rId107" display="https://www.contratos.gov.co/consultas/detalleProceso.do?numConstancia=21-4-11621862&amp;g-recaptcha-response=03AGdBq24EZwmxSg-dbHDxYjMORoJIPMG3HTsNg_yBz7Yc3PupPTAWo704YzAESpkAtj-0KU8ceMQZSf3rMtup8AwJinBQx4XrW2u0KOcBv2fayO9CCo1VtDKVx1dDRX5Z2UnyzQPUuzKw3HPz5cQP00cD7b5bi5BFZ23akpR5q64n8QGt5z6k4-Ml7HFcy5_Go_QDPs18B1iFM_w4sbaTtRGhsSzeOoAqqAWjvPmrRYi20SDxaFPhS-3g9myPSpAOtecHQRkwLZssjK39g39zk00CYILb5QOncwMT28gtCMABx4i_4MQEZ1GQrpLwZz1N5g-JFtMjCbLhS7Ce31n0EANdzaROY-b6fth4XyAbE_W5tKvFWExJ2n2SYhWAlwcPs9753ttf4THEwbQrrBskQZNb9UAlOggyu5_r42XmOEAbHzLeq2r5k_YqXa9YcuCeYb0EidIoeMqCaJ7GNGk_q_lqdXdquPviMCSeuUX1hF23nygTFcwmQI4" xr:uid="{00000000-0004-0000-0100-00006A000000}"/>
    <hyperlink ref="D57" r:id="rId108" xr:uid="{00000000-0004-0000-0100-00006B000000}"/>
    <hyperlink ref="D58" r:id="rId109" xr:uid="{00000000-0004-0000-0100-00006C000000}"/>
    <hyperlink ref="D59" r:id="rId110" xr:uid="{00000000-0004-0000-0100-00006D000000}"/>
    <hyperlink ref="D60" r:id="rId111" xr:uid="{00000000-0004-0000-0100-00006E000000}"/>
    <hyperlink ref="D61" r:id="rId112" xr:uid="{00000000-0004-0000-0100-00006F000000}"/>
    <hyperlink ref="D62" r:id="rId113" xr:uid="{00000000-0004-0000-0100-000070000000}"/>
    <hyperlink ref="AG57" r:id="rId114" display="https://www.contratos.gov.co/consultas/detalleProceso.do?numConstancia=21-4-11664273&amp;g-recaptcha-response=03AGdBq27MFLP03HChqto2fqEp7YddqZN3EjymKN87i8qyPkgxRtZN2D02I4iPVSoJkXWuFoEVgQjs3kdKYa-Cs4HzeL5TGkZUGwrjLt9ArNrVJIz6ZU_YAxtC0mVY5x5bpTvj-t_RirnPvPytcOd00pPt_JqMRxkRA6eydwglgG_xCM74YpOHU95UmfDeZA_vsry06ZF5joemvqtBbg3u9YFcbJwN8KkfpZLUfW4R0tAHZgDrC4baUNl_RWC3vWmnSouQ4stEoNP_WFxdbQW0VQmDL0kEsKU7d-6jeFcU9glLlV3Tj9ITJ1ukZwqLJ_AON-9A1hQNQ_tRRlAgVz2VEuMu9hM-2KJ-ubfTZwG5KSWlAD0NlSP6c5Y47seZojPsUTpTEdM8tU7AZAS62umLA9Qni4FqZqQnKojTMYw6I7dTU_jmJZmlAFBlGORB1fcTCD5tjt528CkXLL8AGci1tXMlC1iO1rD1wQ" xr:uid="{00000000-0004-0000-0100-000071000000}"/>
    <hyperlink ref="AG58" r:id="rId115" display="https://www.contratos.gov.co/consultas/detalleProceso.do?numConstancia=21-4-11664582&amp;g-recaptcha-response=03AGdBq24jKKYDbc2c9Q0UhJUf0MI3jQoWpT_JCPtKVYSFjDz2VHuo3OcGb6WwlA26SnpxZNj8Co7Io6KIjEhf1xAbGjd0e5ZnaCEoIKrgPNFx5mf9hMfQuOBkuw3qwHwti1vhLF17gEjWAFNz-UHJ6Cr8Hhc8eEf_BAkGsUXo2UTWjCD0K3DagAs4lxJ7EtUDj0ac0qJzhj4BzYq1Hq6vsjg_JR0wfmqH71MWFHD96YfmLzV3nL4cFs5jHGvbyktoLDxJJ8FPIeig-9htaJIfp2GSMxfFJrjWEpjRiZZOMayhsojBjFS7J57i49JfpJUijGuraIbn1QV4b9X0gFxNfLoCQUhy8G86Jmot7lWSm-o7eVczk_IhyaLPOeaf3EgfSHHfLOCG2PvCJJDCuCJlL-wgtzjnkFB80y1DAOQTf870ztMKPtiqmIBKYR2T8U3kfHTH4bCpbvWjwwleTU1PmKHtdxzflM3xIMVHC_Zv3BBXtQrPs9FO6jI" xr:uid="{00000000-0004-0000-0100-000072000000}"/>
    <hyperlink ref="AG61" r:id="rId116" display="https://www.contratos.gov.co/consultas/detalleProceso.do?numConstancia=21-4-11699369&amp;g-recaptcha-response=03AGdBq26bmwSFiUEVwiQd4ytptkzBGJn9nBr8ayGHa9GwF8BY2-9Xt0OzVUqPDvcXj5FjEot3S5oPkcjgCijQfmSKSMmx7yZVxUA7Yw5ab6uPDbSNMgr-T7KpE2J88ag9_oX5xWgJ-k2L3qe2d4QJhM_CcW1HQNcqBvQbhmQw0vyKtBM8CvrSyY2bRFowsBsbm6r6tuEoaS-d5DAH6HYeYEXx7B8Did83kXxps0bGq4VN3VvsB7pAaO3rxijfdSC_jpIo2cvN1OzXaynbo09mmEWfAcKaayKzdvqmhg8btokxbm2FUE02pFN3pQ1WDJtUKA0Uj8FjcewaQKifb8Lrq8-HaxrshmHoMl3ghPhO5T_fbrZq2X_8lFPVAqkBkJ6kjFf77CMX6oama3udJmXOs6YbVtQRcy8KI321OwkbqHgLexwKtFCghpCAal_IRtTubd_O9g-Tw-_PysCMAWrhf4t6nodTYhWAAf_kGtyCSzyRzGcGwbGukaQ" xr:uid="{00000000-0004-0000-0100-000073000000}"/>
    <hyperlink ref="AG59" r:id="rId117" display="https://www.contratos.gov.co/consultas/detalleProceso.do?numConstancia=21-4-11675200&amp;g-recaptcha-response=03AGdBq251mTHzTXiz0Hpvh4tsVClJyVJaulCSp2PscKXGoP0AmSLJ5jwftcEV7e1_EAViGo94jVYouwGiN2o_yITsqOlMGHKpv2ucqgVmFY6TJIyyCeHuZPzO1Fy5CgcnZ3nPVc0D-tRdk-8EITFBPSa9GC1i7p2HmIlP4VCCjb4Gzed0V8DzKDr7_3KfQDstVLm8fko8Ck2rV5gcT7iUZ3jxMs6Y7Ya4h3SEjnPk5RCGZSZpNtztqTHWrKXmp02hs63f6O5DI5DMsffddeJKNCvp0NnMF-7oVVQtcac3VKKEycRDqUgWStnBTvJw8XNAfZEX-xR0t1Y_qco_42Zpc1VoKoULfcaui7Pzzr9u5oc7D2S2cryNwD9ydwIQ-r9icRQ7YUK_gZsisEGFIMfWdusCGBYZNzCkdgs6oJZyNlu_B5FaZwM12PVV8k7b__3xix16idj-xxOEfoDWn9-VmCj_impFBtkLjbN-ivLU1bnLYO4TZ_j14LM" xr:uid="{00000000-0004-0000-0100-000074000000}"/>
    <hyperlink ref="AG60" r:id="rId118" display="https://www.contratos.gov.co/consultas/detalleProceso.do?numConstancia=21-4-11699226&amp;g-recaptcha-response=03AGdBq26bC7tlaLkWs9gjku7p8pJYD9TVTQYCYy566ypW8V9a3OW81P_17oiwe6ApbUlzVS6ublRdjAY7ryhDiQxm8uOcgucMMppVbNI0xhtbsxKGd0AYfBL3egKV_vhAx5oclcnarcvXrFVfcPqlAp61fsUNE0cCPVg_Wb4trgh5v6ZzxLFDjEpwLZR0hnCdEAGik6Guu9kUdK3sg0OhGKVatWnZ9rriDtM7nj_YevlvKFETSfxeSv34tstdQDhGeHu-EWvNF8tJFx2ufAvDKyWTkP6h4KtW46_qHAqi4f_ttUccAT_dyQKiODeLebskZ2l8kMSSc9VQDe9aTEoJGzlnxUSPEuUGVrOWtDzGiBFpCK5TzQ3slwCt_ZPuu5leKObchfaKXJacQo_vjsHPwnlOJDVlDubCCeZTbukSvrp0V4E0UMIYLpvnsZy7epIiGKrjS33w4p2RsOe-FDrUoL6FfkAqxB_hUBEj2MelBLnge9ikTEPD3xs" xr:uid="{00000000-0004-0000-0100-000075000000}"/>
    <hyperlink ref="AG62" r:id="rId119" display="https://www.contratos.gov.co/consultas/detalleProceso.do?numConstancia=21-4-11699590&amp;g-recaptcha-response=03AGdBq26qmaQeBR4toazG7H6O97A8ijqCHHRGXsxBCQadH7236tMoX86W6vHs-9NEvLWGtiDmd2rOeZEDaNGzNmzwLwG08PWN7DarqwDUOJKmYPBrTbi7G3G6aKgqFRjLMqRx5z5mtvOXg3C8iBMdkh3x6FtWNZJP63Y44qgLruOv10iO90H1Ziro-mvE2VHX-IZ1eAJOX3XQRXPHZUtCOtsyxgd9Ql6VEwzZIW3tQqbzMPA488cTZgyJu9wX2-hBQJdFtwlQR99lnZYoNULCj3ze5pGbGMFs9q7-h2FpzfrZjsGS-b7joP9tnh7xztKRyRsAm0VhjYNDWAD6le94_1Y1vNIpJe3-X0zhJY5LPialS5OIytB9_z3AKB-EygahSLtdu0do9VEqqBDirWAMq0JSvLyZ61mBfyB2KINddqxV-GLw6C1MGfeaelC07mw7pQoqGCNGjlPPTAAPExXPwKIjJx0dDV977w" xr:uid="{00000000-0004-0000-0100-000076000000}"/>
    <hyperlink ref="D64" r:id="rId120" xr:uid="{00000000-0004-0000-0100-000077000000}"/>
    <hyperlink ref="D65" r:id="rId121" xr:uid="{00000000-0004-0000-0100-000078000000}"/>
    <hyperlink ref="D66" r:id="rId122" display="mailto:ljloraa@unal.edu.co" xr:uid="{00000000-0004-0000-0100-000079000000}"/>
    <hyperlink ref="D67" r:id="rId123" xr:uid="{00000000-0004-0000-0100-00007A000000}"/>
    <hyperlink ref="D68" r:id="rId124" xr:uid="{00000000-0004-0000-0100-00007B000000}"/>
    <hyperlink ref="D69" r:id="rId125" xr:uid="{00000000-0004-0000-0100-00007C000000}"/>
    <hyperlink ref="D70" r:id="rId126" xr:uid="{00000000-0004-0000-0100-00007D000000}"/>
    <hyperlink ref="D71" r:id="rId127" xr:uid="{00000000-0004-0000-0100-00007E000000}"/>
    <hyperlink ref="D73" r:id="rId128" xr:uid="{00000000-0004-0000-0100-00007F000000}"/>
    <hyperlink ref="D74" r:id="rId129" xr:uid="{00000000-0004-0000-0100-000080000000}"/>
    <hyperlink ref="D75" r:id="rId130" xr:uid="{00000000-0004-0000-0100-000081000000}"/>
    <hyperlink ref="D76" r:id="rId131" xr:uid="{00000000-0004-0000-0100-000082000000}"/>
    <hyperlink ref="D79" r:id="rId132" xr:uid="{00000000-0004-0000-0100-000083000000}"/>
    <hyperlink ref="D80" r:id="rId133" xr:uid="{00000000-0004-0000-0100-000084000000}"/>
    <hyperlink ref="D81" r:id="rId134" display="mailto:kaperu21@hotmail.com" xr:uid="{00000000-0004-0000-0100-000085000000}"/>
    <hyperlink ref="D82" r:id="rId135" xr:uid="{00000000-0004-0000-0100-000086000000}"/>
    <hyperlink ref="D84" r:id="rId136" xr:uid="{00000000-0004-0000-0100-000087000000}"/>
    <hyperlink ref="D85" r:id="rId137" xr:uid="{00000000-0004-0000-0100-000088000000}"/>
    <hyperlink ref="D87" r:id="rId138" xr:uid="{00000000-0004-0000-0100-000089000000}"/>
    <hyperlink ref="D88" r:id="rId139" xr:uid="{00000000-0004-0000-0100-00008A000000}"/>
    <hyperlink ref="D86" r:id="rId140" xr:uid="{00000000-0004-0000-0100-00008B000000}"/>
    <hyperlink ref="D89" r:id="rId141" xr:uid="{00000000-0004-0000-0100-00008C000000}"/>
    <hyperlink ref="D90" r:id="rId142" xr:uid="{00000000-0004-0000-0100-00008D000000}"/>
    <hyperlink ref="D77" r:id="rId143" xr:uid="{00000000-0004-0000-0100-00008E000000}"/>
    <hyperlink ref="D78" r:id="rId144" xr:uid="{00000000-0004-0000-0100-00008F000000}"/>
    <hyperlink ref="D91" r:id="rId145" xr:uid="{00000000-0004-0000-0100-000090000000}"/>
    <hyperlink ref="D92" r:id="rId146" xr:uid="{00000000-0004-0000-0100-000091000000}"/>
    <hyperlink ref="D93" r:id="rId147" xr:uid="{00000000-0004-0000-0100-000092000000}"/>
    <hyperlink ref="D72" r:id="rId148" xr:uid="{00000000-0004-0000-0100-000093000000}"/>
    <hyperlink ref="D94" r:id="rId149" xr:uid="{00000000-0004-0000-0100-000094000000}"/>
    <hyperlink ref="D95" r:id="rId150" xr:uid="{00000000-0004-0000-0100-000095000000}"/>
    <hyperlink ref="D96" r:id="rId151" xr:uid="{00000000-0004-0000-0100-000096000000}"/>
    <hyperlink ref="D98" r:id="rId152" xr:uid="{00000000-0004-0000-0100-000097000000}"/>
    <hyperlink ref="D99" r:id="rId153" xr:uid="{00000000-0004-0000-0100-000098000000}"/>
    <hyperlink ref="D97" r:id="rId154" xr:uid="{00000000-0004-0000-0100-000099000000}"/>
    <hyperlink ref="D101" r:id="rId155" xr:uid="{00000000-0004-0000-0100-00009A000000}"/>
    <hyperlink ref="D100" r:id="rId156" xr:uid="{00000000-0004-0000-0100-00009B000000}"/>
    <hyperlink ref="D102" r:id="rId157" xr:uid="{00000000-0004-0000-0100-00009C000000}"/>
    <hyperlink ref="D103" r:id="rId158" xr:uid="{00000000-0004-0000-0100-00009D000000}"/>
    <hyperlink ref="D104" r:id="rId159" xr:uid="{00000000-0004-0000-0100-00009E000000}"/>
    <hyperlink ref="D105" r:id="rId160" xr:uid="{00000000-0004-0000-0100-00009F000000}"/>
    <hyperlink ref="D106" r:id="rId161" xr:uid="{00000000-0004-0000-0100-0000A0000000}"/>
    <hyperlink ref="D107" r:id="rId162" xr:uid="{00000000-0004-0000-0100-0000A1000000}"/>
    <hyperlink ref="D108" r:id="rId163" xr:uid="{00000000-0004-0000-0100-0000A2000000}"/>
    <hyperlink ref="D109" r:id="rId164" xr:uid="{00000000-0004-0000-0100-0000A3000000}"/>
    <hyperlink ref="D110" r:id="rId165" xr:uid="{00000000-0004-0000-0100-0000A4000000}"/>
    <hyperlink ref="D111" r:id="rId166" xr:uid="{00000000-0004-0000-0100-0000A5000000}"/>
    <hyperlink ref="D113" r:id="rId167" display="mailto:lauanver@gmail.com" xr:uid="{00000000-0004-0000-0100-0000A6000000}"/>
    <hyperlink ref="D114" r:id="rId168" xr:uid="{00000000-0004-0000-0100-0000A7000000}"/>
  </hyperlinks>
  <pageMargins left="0.7" right="0.7" top="0.75" bottom="0.75" header="0.3" footer="0.3"/>
  <pageSetup orientation="portrait" r:id="rId169"/>
  <legacyDrawing r:id="rId17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NOVIEMBRE</vt:lpstr>
      <vt:lpstr>ENERO 2021</vt:lpstr>
      <vt:lpstr>Hoja1</vt:lpstr>
      <vt:lpstr>NOVIEMBRE!Área_de_impresión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 Maria Avila Ramirez</cp:lastModifiedBy>
  <cp:lastPrinted>2021-01-04T14:58:21Z</cp:lastPrinted>
  <dcterms:created xsi:type="dcterms:W3CDTF">2020-02-04T12:26:15Z</dcterms:created>
  <dcterms:modified xsi:type="dcterms:W3CDTF">2021-04-09T21:26:41Z</dcterms:modified>
</cp:coreProperties>
</file>